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DieseArbeitsmappe"/>
  <mc:AlternateContent xmlns:mc="http://schemas.openxmlformats.org/markup-compatibility/2006">
    <mc:Choice Requires="x15">
      <x15ac:absPath xmlns:x15ac="http://schemas.microsoft.com/office/spreadsheetml/2010/11/ac" url="K:\07_fachgesellschaften\_daf\05_erhebungsbogen\in arbeit\"/>
    </mc:Choice>
  </mc:AlternateContent>
  <xr:revisionPtr revIDLastSave="0" documentId="13_ncr:1_{99271895-2CF1-4244-8A18-7C4DDA200B3C}" xr6:coauthVersionLast="47" xr6:coauthVersionMax="47" xr10:uidLastSave="{00000000-0000-0000-0000-000000000000}"/>
  <workbookProtection workbookAlgorithmName="SHA-512" workbookHashValue="UPdi9UroR6b5gHlpTKSl0EEyD+41npmaMDk57emQ5m3zAktFe7eN2R2hjBUdZHgGGIgORPaA71yT8qzGfZxtiA==" workbookSaltValue="ZsP/mou7XIyt7KsUdlbOOg==" workbookSpinCount="100000" lockStructure="1"/>
  <bookViews>
    <workbookView xWindow="28680" yWindow="-120" windowWidth="29040" windowHeight="15840" activeTab="1" xr2:uid="{00000000-000D-0000-FFFF-FFFF00000000}"/>
  </bookViews>
  <sheets>
    <sheet name="Vorwort &amp; Inhaltsverzeichnis" sheetId="4" r:id="rId1"/>
    <sheet name="Allgemeine Angaben" sheetId="5" r:id="rId2"/>
    <sheet name="Operateurszahlen" sheetId="7" r:id="rId3"/>
    <sheet name="Zusammenfassung Zentrumszahlen" sheetId="16" r:id="rId4"/>
    <sheet name="Kennzahlen" sheetId="14" r:id="rId5"/>
    <sheet name="5. Qualitätsindikatoren" sheetId="11" r:id="rId6"/>
    <sheet name="Hilfstabelle" sheetId="8" state="hidden" r:id="rId7"/>
  </sheets>
  <definedNames>
    <definedName name="_xlnm._FilterDatabase" localSheetId="4" hidden="1">Kennzahlen!$B$1:$K$17</definedName>
    <definedName name="_Toc427073303" localSheetId="2">Operateurszahlen!#REF!</definedName>
    <definedName name="auswahl">Hilfstabelle!$B$10:$B$11</definedName>
    <definedName name="AuswahllisteOperateure">Hilfstabelle!$B$4:INDEX(Hilfstabelle!$B$4:$B$6,IF('Allgemeine Angaben'!$O$8=Hilfstabelle!$D$4,2,3))</definedName>
    <definedName name="AuswahllisteSonderregelung">INDEX(Hilfstabelle!$J$2:$J$3,IF('Allgemeine Angaben'!$O$8=Hilfstabelle!$D$4,1,2)):'Hilfstabelle'!$J$5</definedName>
    <definedName name="_xlnm.Print_Area" localSheetId="4">Kennzahlen!$A$1:$L$18</definedName>
    <definedName name="Leerzelle">Hilfstabelle!$B$26</definedName>
    <definedName name="ListeOperateure">Hilfstabelle!$M$8:INDEX(Hilfstabelle!$M$8:$M$33,COUNTA('Allgemeine Angaben'!$E$19:$E$43))</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erateur_auswahl">Hilfstabelle!$B$5:$B$8</definedName>
    <definedName name="sho_auswahl">Hilfstabelle!$B$5:$B$7</definedName>
    <definedName name="Text10" localSheetId="1">'Allgemeine Angaben'!$O$10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 i="11" l="1"/>
  <c r="I22" i="11"/>
  <c r="I23" i="11"/>
  <c r="I24" i="11"/>
  <c r="I25" i="11"/>
  <c r="I29" i="11"/>
  <c r="I30" i="11"/>
  <c r="I20" i="11"/>
  <c r="C42" i="8" l="1"/>
  <c r="C37" i="8"/>
  <c r="C38" i="8"/>
  <c r="C39" i="8"/>
  <c r="C40" i="8"/>
  <c r="C41" i="8"/>
  <c r="C36" i="8"/>
  <c r="C35" i="8"/>
  <c r="D8" i="11"/>
  <c r="I12" i="7"/>
  <c r="B25" i="7"/>
  <c r="C34" i="8" l="1"/>
  <c r="C33" i="8"/>
  <c r="C32" i="8"/>
  <c r="C31" i="8"/>
  <c r="C30" i="8"/>
  <c r="C29" i="8"/>
  <c r="C28" i="8"/>
  <c r="F14" i="11"/>
  <c r="E12" i="7" l="1"/>
  <c r="F12" i="7"/>
  <c r="E15" i="7"/>
  <c r="F15" i="7"/>
  <c r="J25" i="7" l="1"/>
  <c r="G15" i="7" l="1"/>
  <c r="H15" i="7"/>
  <c r="I15" i="7"/>
  <c r="J15" i="7"/>
  <c r="K15" i="7"/>
  <c r="L15" i="7"/>
  <c r="M15" i="7"/>
  <c r="N15" i="7"/>
  <c r="O15" i="7"/>
  <c r="P15" i="7"/>
  <c r="Q15" i="7"/>
  <c r="R15" i="7"/>
  <c r="S15" i="7"/>
  <c r="T15" i="7"/>
  <c r="U15" i="7"/>
  <c r="V15" i="7"/>
  <c r="W15" i="7"/>
  <c r="X15" i="7"/>
  <c r="Y15" i="7"/>
  <c r="Z15" i="7"/>
  <c r="AA15" i="7"/>
  <c r="AB15" i="7"/>
  <c r="AC15" i="7"/>
  <c r="G12" i="7"/>
  <c r="H12" i="7"/>
  <c r="J12" i="7"/>
  <c r="K12" i="7"/>
  <c r="L12" i="7"/>
  <c r="M12" i="7"/>
  <c r="N12" i="7"/>
  <c r="O12" i="7"/>
  <c r="P12" i="7"/>
  <c r="Q12" i="7"/>
  <c r="R12" i="7"/>
  <c r="S12" i="7"/>
  <c r="T12" i="7"/>
  <c r="U12" i="7"/>
  <c r="V12" i="7"/>
  <c r="W12" i="7"/>
  <c r="X12" i="7"/>
  <c r="Y12" i="7"/>
  <c r="Z12" i="7"/>
  <c r="AA12" i="7"/>
  <c r="AB12" i="7"/>
  <c r="AC12" i="7"/>
  <c r="I13" i="16" l="1"/>
  <c r="J13" i="16"/>
  <c r="C6" i="16" l="1"/>
  <c r="C5" i="11"/>
  <c r="B1" i="7" l="1"/>
  <c r="AF3" i="7"/>
  <c r="B18" i="5"/>
  <c r="C8" i="16"/>
  <c r="D4" i="16" l="1"/>
  <c r="K16" i="16" l="1"/>
  <c r="I16" i="16" l="1"/>
  <c r="AE3" i="7" l="1"/>
  <c r="C7" i="7" l="1"/>
  <c r="J19" i="16" l="1"/>
  <c r="I19" i="16"/>
  <c r="K19" i="16" l="1"/>
  <c r="D12" i="11" s="1"/>
  <c r="G39" i="11" l="1"/>
  <c r="H39" i="11" s="1"/>
  <c r="I39" i="11" s="1"/>
  <c r="G42" i="11"/>
  <c r="H42" i="11" s="1"/>
  <c r="I42" i="11" s="1"/>
  <c r="G43" i="11"/>
  <c r="H43" i="11" s="1"/>
  <c r="I43" i="11" s="1"/>
  <c r="G36" i="11"/>
  <c r="H36" i="11" s="1"/>
  <c r="I36" i="11" s="1"/>
  <c r="G37" i="11"/>
  <c r="H37" i="11" s="1"/>
  <c r="I37" i="11" s="1"/>
  <c r="G41" i="11"/>
  <c r="H41" i="11" s="1"/>
  <c r="I41" i="11" s="1"/>
  <c r="G44" i="11"/>
  <c r="H44" i="11" s="1"/>
  <c r="I44" i="11" s="1"/>
  <c r="G38" i="11"/>
  <c r="H38" i="11" s="1"/>
  <c r="I38" i="11" s="1"/>
  <c r="G40" i="11"/>
  <c r="H40" i="11" s="1"/>
  <c r="I40" i="11" s="1"/>
  <c r="E49" i="5"/>
  <c r="J15" i="11" l="1"/>
  <c r="J16" i="11" s="1"/>
  <c r="K4" i="8"/>
  <c r="E50" i="5" s="1"/>
  <c r="K15" i="11" l="1"/>
  <c r="J16" i="16"/>
  <c r="T52" i="5" l="1" a="1"/>
  <c r="T52" i="5" s="1"/>
  <c r="S52" i="5" s="1"/>
  <c r="T47" i="5" a="1"/>
  <c r="T47" i="5" s="1"/>
  <c r="S47" i="5" s="1"/>
  <c r="T15" i="5" a="1"/>
  <c r="T15" i="5" s="1"/>
  <c r="S15" i="5" s="1"/>
  <c r="S10" i="5"/>
  <c r="S13" i="5"/>
  <c r="S8" i="5"/>
  <c r="B62" i="5" l="1"/>
  <c r="Q3" i="7" l="1"/>
  <c r="Q6" i="7" s="1"/>
  <c r="R3" i="7"/>
  <c r="R6" i="7" s="1"/>
  <c r="S3" i="7"/>
  <c r="S6" i="7" s="1"/>
  <c r="T3" i="7"/>
  <c r="T6" i="7" s="1"/>
  <c r="U3" i="7"/>
  <c r="U6" i="7" s="1"/>
  <c r="V3" i="7"/>
  <c r="V6" i="7" s="1"/>
  <c r="W3" i="7"/>
  <c r="W6" i="7" s="1"/>
  <c r="X3" i="7"/>
  <c r="X6" i="7" s="1"/>
  <c r="Y3" i="7"/>
  <c r="Y6" i="7" s="1"/>
  <c r="Z3" i="7"/>
  <c r="Z6" i="7" s="1"/>
  <c r="AA3" i="7"/>
  <c r="AA6" i="7" s="1"/>
  <c r="AB3" i="7"/>
  <c r="AB6" i="7" s="1"/>
  <c r="AC3" i="7"/>
  <c r="AC6" i="7" s="1"/>
  <c r="E3" i="7"/>
  <c r="E6" i="7" s="1"/>
  <c r="F3" i="7"/>
  <c r="F6" i="7" s="1"/>
  <c r="G3" i="7"/>
  <c r="G6" i="7" s="1"/>
  <c r="H3" i="7"/>
  <c r="H6" i="7" s="1"/>
  <c r="I3" i="7"/>
  <c r="I6" i="7" s="1"/>
  <c r="J3" i="7"/>
  <c r="J6" i="7" s="1"/>
  <c r="K3" i="7"/>
  <c r="K6" i="7" s="1"/>
  <c r="L3" i="7"/>
  <c r="L6" i="7" s="1"/>
  <c r="M3" i="7"/>
  <c r="M6" i="7" s="1"/>
  <c r="N3" i="7"/>
  <c r="N6" i="7" s="1"/>
  <c r="O3" i="7"/>
  <c r="O6" i="7" s="1"/>
  <c r="P3" i="7"/>
  <c r="P6" i="7" s="1"/>
  <c r="C3" i="14"/>
  <c r="C8" i="11"/>
  <c r="B6" i="8"/>
  <c r="B5" i="8"/>
  <c r="P3" i="8"/>
  <c r="P11" i="14"/>
  <c r="P7" i="14"/>
  <c r="Q7" i="14"/>
  <c r="P8" i="14"/>
  <c r="Q8" i="14"/>
  <c r="P9" i="14"/>
  <c r="Q9" i="14"/>
  <c r="P10" i="14"/>
  <c r="Q10" i="14"/>
  <c r="Q11" i="14"/>
  <c r="P12" i="14"/>
  <c r="Q12" i="14"/>
  <c r="P13" i="14"/>
  <c r="Q13" i="14"/>
  <c r="P14" i="14"/>
  <c r="Q14" i="14"/>
  <c r="P15" i="14"/>
  <c r="Q15" i="14"/>
  <c r="P16" i="14"/>
  <c r="Q16" i="14"/>
  <c r="P17" i="14"/>
  <c r="Q17" i="14"/>
  <c r="E7" i="14"/>
  <c r="E8" i="14"/>
  <c r="H12" i="14"/>
  <c r="H17" i="14"/>
  <c r="H14" i="14"/>
  <c r="H11" i="14"/>
  <c r="H16" i="14"/>
  <c r="H8" i="14"/>
  <c r="H15" i="14"/>
  <c r="H9" i="14"/>
  <c r="H7" i="14"/>
  <c r="H10" i="14"/>
  <c r="H13" i="14"/>
  <c r="K9" i="8"/>
  <c r="K10" i="8"/>
  <c r="K11" i="8"/>
  <c r="K12" i="8"/>
  <c r="K13" i="8"/>
  <c r="K14" i="8"/>
  <c r="K15" i="8"/>
  <c r="K16" i="8"/>
  <c r="K17" i="8"/>
  <c r="K18" i="8"/>
  <c r="K19" i="8"/>
  <c r="K20" i="8"/>
  <c r="K21" i="8"/>
  <c r="K22" i="8"/>
  <c r="K23" i="8"/>
  <c r="K24" i="8"/>
  <c r="K25" i="8"/>
  <c r="K26" i="8"/>
  <c r="K27" i="8"/>
  <c r="K28" i="8"/>
  <c r="K29" i="8"/>
  <c r="K30" i="8"/>
  <c r="K31" i="8"/>
  <c r="K32" i="8"/>
  <c r="K8" i="8"/>
  <c r="Q6" i="14"/>
  <c r="P6" i="14"/>
  <c r="H6" i="14"/>
  <c r="AC5" i="7"/>
  <c r="AC4" i="7"/>
  <c r="AB5" i="7"/>
  <c r="AB4" i="7"/>
  <c r="AA5" i="7"/>
  <c r="AA4" i="7"/>
  <c r="Z5" i="7"/>
  <c r="Z4" i="7"/>
  <c r="Y5" i="7"/>
  <c r="Y4" i="7"/>
  <c r="J9" i="8"/>
  <c r="J10" i="8"/>
  <c r="J11" i="8"/>
  <c r="J12" i="8"/>
  <c r="J13" i="8"/>
  <c r="J14" i="8"/>
  <c r="J15" i="8"/>
  <c r="J16" i="8"/>
  <c r="J17" i="8"/>
  <c r="J18" i="8"/>
  <c r="J19" i="8"/>
  <c r="J20" i="8"/>
  <c r="J21" i="8"/>
  <c r="J22" i="8"/>
  <c r="J23" i="8"/>
  <c r="J24" i="8"/>
  <c r="J25" i="8"/>
  <c r="J26" i="8"/>
  <c r="J27" i="8"/>
  <c r="J28" i="8"/>
  <c r="J29" i="8"/>
  <c r="J30" i="8"/>
  <c r="J31" i="8"/>
  <c r="J32" i="8"/>
  <c r="J8" i="8"/>
  <c r="L9" i="8"/>
  <c r="L10" i="8"/>
  <c r="L11" i="8"/>
  <c r="L12" i="8"/>
  <c r="L13" i="8"/>
  <c r="L14" i="8"/>
  <c r="L15" i="8"/>
  <c r="L16" i="8"/>
  <c r="L17" i="8"/>
  <c r="L18" i="8"/>
  <c r="L19" i="8"/>
  <c r="L20" i="8"/>
  <c r="L21" i="8"/>
  <c r="L22" i="8"/>
  <c r="L23" i="8"/>
  <c r="L24" i="8"/>
  <c r="L25" i="8"/>
  <c r="L26" i="8"/>
  <c r="L27" i="8"/>
  <c r="L28" i="8"/>
  <c r="L29" i="8"/>
  <c r="L30" i="8"/>
  <c r="L31" i="8"/>
  <c r="L32" i="8"/>
  <c r="L8" i="8"/>
  <c r="E17" i="14"/>
  <c r="E16" i="14"/>
  <c r="E15" i="14"/>
  <c r="E14" i="14"/>
  <c r="E13" i="14"/>
  <c r="E12" i="14"/>
  <c r="E11" i="14"/>
  <c r="E10" i="14"/>
  <c r="E9" i="14"/>
  <c r="E6" i="14"/>
  <c r="X5" i="7"/>
  <c r="W5" i="7"/>
  <c r="V5" i="7"/>
  <c r="U5" i="7"/>
  <c r="T5" i="7"/>
  <c r="S5" i="7"/>
  <c r="R5" i="7"/>
  <c r="Q5" i="7"/>
  <c r="P5" i="7"/>
  <c r="O5" i="7"/>
  <c r="N5" i="7"/>
  <c r="M5" i="7"/>
  <c r="L5" i="7"/>
  <c r="K5" i="7"/>
  <c r="J5" i="7"/>
  <c r="I5" i="7"/>
  <c r="H5" i="7"/>
  <c r="G5" i="7"/>
  <c r="F5" i="7"/>
  <c r="E5" i="7"/>
  <c r="X4" i="7"/>
  <c r="W4" i="7"/>
  <c r="V4" i="7"/>
  <c r="U4" i="7"/>
  <c r="T4" i="7"/>
  <c r="S4" i="7"/>
  <c r="R4" i="7"/>
  <c r="Q4" i="7"/>
  <c r="P4" i="7"/>
  <c r="O4" i="7"/>
  <c r="N4" i="7"/>
  <c r="M4" i="7"/>
  <c r="L4" i="7"/>
  <c r="K4" i="7"/>
  <c r="J4" i="7"/>
  <c r="I4" i="7"/>
  <c r="H4" i="7"/>
  <c r="G4" i="7"/>
  <c r="F4" i="7"/>
  <c r="E4" i="7"/>
  <c r="AD12" i="7" l="1"/>
  <c r="M11" i="8"/>
  <c r="T23" i="5" a="1"/>
  <c r="T23" i="5" s="1"/>
  <c r="S23" i="5" s="1"/>
  <c r="T27" i="5" a="1"/>
  <c r="T27" i="5" s="1"/>
  <c r="S27" i="5" s="1"/>
  <c r="T31" i="5" a="1"/>
  <c r="T31" i="5" s="1"/>
  <c r="S31" i="5" s="1"/>
  <c r="T35" i="5" a="1"/>
  <c r="T35" i="5" s="1"/>
  <c r="S35" i="5" s="1"/>
  <c r="T39" i="5" a="1"/>
  <c r="T39" i="5" s="1"/>
  <c r="S39" i="5" s="1"/>
  <c r="T43" i="5" a="1"/>
  <c r="T43" i="5" s="1"/>
  <c r="S43" i="5" s="1"/>
  <c r="T20" i="5" a="1"/>
  <c r="T20" i="5" s="1"/>
  <c r="S20" i="5" s="1"/>
  <c r="T24" i="5" a="1"/>
  <c r="T24" i="5" s="1"/>
  <c r="S24" i="5" s="1"/>
  <c r="T28" i="5" a="1"/>
  <c r="T28" i="5" s="1"/>
  <c r="S28" i="5" s="1"/>
  <c r="T32" i="5" a="1"/>
  <c r="T32" i="5" s="1"/>
  <c r="S32" i="5" s="1"/>
  <c r="T36" i="5" a="1"/>
  <c r="T36" i="5" s="1"/>
  <c r="S36" i="5" s="1"/>
  <c r="T40" i="5" a="1"/>
  <c r="T40" i="5" s="1"/>
  <c r="S40" i="5" s="1"/>
  <c r="T19" i="5" a="1"/>
  <c r="T19" i="5" s="1"/>
  <c r="S19" i="5" s="1"/>
  <c r="T12" i="5" a="1"/>
  <c r="T12" i="5" s="1"/>
  <c r="S12" i="5" s="1"/>
  <c r="T21" i="5" a="1"/>
  <c r="T21" i="5" s="1"/>
  <c r="S21" i="5" s="1"/>
  <c r="T25" i="5" a="1"/>
  <c r="T25" i="5" s="1"/>
  <c r="S25" i="5" s="1"/>
  <c r="T29" i="5" a="1"/>
  <c r="T29" i="5" s="1"/>
  <c r="S29" i="5" s="1"/>
  <c r="T33" i="5" a="1"/>
  <c r="T33" i="5" s="1"/>
  <c r="S33" i="5" s="1"/>
  <c r="T37" i="5" a="1"/>
  <c r="T37" i="5" s="1"/>
  <c r="S37" i="5" s="1"/>
  <c r="T41" i="5" a="1"/>
  <c r="T41" i="5" s="1"/>
  <c r="S41" i="5" s="1"/>
  <c r="T22" i="5" a="1"/>
  <c r="T22" i="5" s="1"/>
  <c r="S22" i="5" s="1"/>
  <c r="T26" i="5" a="1"/>
  <c r="T26" i="5" s="1"/>
  <c r="S26" i="5" s="1"/>
  <c r="T30" i="5" a="1"/>
  <c r="T30" i="5" s="1"/>
  <c r="S30" i="5" s="1"/>
  <c r="T34" i="5" a="1"/>
  <c r="T34" i="5" s="1"/>
  <c r="S34" i="5" s="1"/>
  <c r="T38" i="5" a="1"/>
  <c r="T38" i="5" s="1"/>
  <c r="S38" i="5" s="1"/>
  <c r="T42" i="5" a="1"/>
  <c r="T42" i="5" s="1"/>
  <c r="S42" i="5" s="1"/>
  <c r="AD14" i="7"/>
  <c r="AD10" i="7"/>
  <c r="AD15" i="7"/>
  <c r="AD11" i="7"/>
  <c r="M31" i="8"/>
  <c r="AD13" i="7"/>
  <c r="M23" i="8"/>
  <c r="M13" i="8"/>
  <c r="M8" i="8"/>
  <c r="M27" i="8"/>
  <c r="M19" i="8"/>
  <c r="M32" i="8"/>
  <c r="M28" i="8"/>
  <c r="M10" i="8"/>
  <c r="M21" i="8"/>
  <c r="M15" i="8"/>
  <c r="M18" i="8"/>
  <c r="M20" i="8"/>
  <c r="M12" i="8"/>
  <c r="M25" i="8"/>
  <c r="M26" i="8"/>
  <c r="M24" i="8"/>
  <c r="M14" i="8"/>
  <c r="M22" i="8"/>
  <c r="M17" i="8"/>
  <c r="M16" i="8"/>
  <c r="M9" i="8"/>
  <c r="M29" i="8"/>
  <c r="M30" i="8"/>
  <c r="J23" i="7" l="1"/>
  <c r="J24" i="7"/>
  <c r="B23" i="7"/>
  <c r="B24" i="7"/>
  <c r="J11" i="16"/>
  <c r="I11" i="16"/>
  <c r="B21" i="7" l="1"/>
  <c r="D10" i="11"/>
  <c r="F8" i="16"/>
  <c r="D11" i="11"/>
  <c r="F6" i="16" l="1"/>
  <c r="C15" i="16"/>
  <c r="C13" i="16" s="1"/>
  <c r="D14" i="11"/>
  <c r="G30" i="11" l="1"/>
  <c r="H30" i="11" s="1"/>
  <c r="G26" i="11"/>
  <c r="H26" i="11" s="1"/>
  <c r="I26" i="11" s="1"/>
  <c r="G21" i="11"/>
  <c r="H21" i="11" s="1"/>
  <c r="G27" i="11"/>
  <c r="H27" i="11" s="1"/>
  <c r="I27" i="11" s="1"/>
  <c r="G22" i="11"/>
  <c r="H22" i="11" s="1"/>
  <c r="G28" i="11"/>
  <c r="H28" i="11" s="1"/>
  <c r="I28" i="11" s="1"/>
  <c r="G23" i="11"/>
  <c r="H23" i="11" s="1"/>
  <c r="G29" i="11"/>
  <c r="H29" i="11" s="1"/>
  <c r="G24" i="11"/>
  <c r="H24" i="11" s="1"/>
  <c r="G25" i="11"/>
  <c r="H25" i="11" s="1"/>
  <c r="G20" i="11"/>
  <c r="H20" i="11" s="1"/>
  <c r="C12" i="16"/>
  <c r="C11" i="16"/>
  <c r="J11" i="11" l="1"/>
  <c r="J10" i="11"/>
  <c r="K10"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ClarCert - Julia Granitzer</author>
  </authors>
  <commentList>
    <comment ref="P4" authorId="0" shapeId="0" xr:uid="{00000000-0006-0000-0100-000001000000}">
      <text>
        <r>
          <rPr>
            <sz val="9"/>
            <color indexed="81"/>
            <rFont val="Segoe UI"/>
            <family val="2"/>
          </rPr>
          <t xml:space="preserve">Eingabe der dreistelligen Registriernummer. Diese finden Sie z. B. auf dem ZFS-Zertifikat oder in der Betreffszeile der E-Mails von ClarCert. Eingabe 
z. B. 123, wenn die Reg.-Nr. ZFS-123 ist.
</t>
        </r>
      </text>
    </comment>
    <comment ref="A62" authorId="0" shapeId="0" xr:uid="{00000000-0006-0000-0100-000002000000}">
      <text>
        <r>
          <rPr>
            <sz val="9"/>
            <color indexed="81"/>
            <rFont val="Arial"/>
            <family val="2"/>
          </rPr>
          <t>Angabe aller (S-)HO, die in den letzten 4 Jahren das Zentrum verlassen haben oder im Rahmen der Nachmeldung als (S-)HO zugelassen wurden.</t>
        </r>
      </text>
    </comment>
  </commentList>
</comments>
</file>

<file path=xl/sharedStrings.xml><?xml version="1.0" encoding="utf-8"?>
<sst xmlns="http://schemas.openxmlformats.org/spreadsheetml/2006/main" count="379" uniqueCount="279">
  <si>
    <t>Messzeitpunkt</t>
  </si>
  <si>
    <t>Nenner</t>
  </si>
  <si>
    <t>Bewertung</t>
  </si>
  <si>
    <t>Quote Zentrum
in %</t>
  </si>
  <si>
    <t>Kommentar
Zentrum</t>
  </si>
  <si>
    <t xml:space="preserve"># </t>
  </si>
  <si>
    <t>fakultative Erhebung bis zur Vereinbarung weiterführender verbindlicher Rahmenbedingungen</t>
  </si>
  <si>
    <t xml:space="preserve">** </t>
  </si>
  <si>
    <t>mit und ohne operative Versorgung</t>
  </si>
  <si>
    <t>Datenblatt</t>
  </si>
  <si>
    <t>Bewertung Fachexperte</t>
  </si>
  <si>
    <t>Berichterstellung Fachexperte</t>
  </si>
  <si>
    <t>Operateur</t>
  </si>
  <si>
    <t>Name, Vorname</t>
  </si>
  <si>
    <t>Erstellungsdatum des Datenblatts</t>
  </si>
  <si>
    <t>Phase des Audits</t>
  </si>
  <si>
    <t>EHB</t>
  </si>
  <si>
    <t>Komplikationsbesprechung</t>
  </si>
  <si>
    <t>Anforderungen an Wartezeiten für die Sprechstunde</t>
  </si>
  <si>
    <t>Weiterbildung, Fortbildung</t>
  </si>
  <si>
    <t>Zentrumsart</t>
  </si>
  <si>
    <t>2.3.2</t>
  </si>
  <si>
    <t>2.5.3</t>
  </si>
  <si>
    <t>2.6</t>
  </si>
  <si>
    <t>2.8</t>
  </si>
  <si>
    <t>3.1.1</t>
  </si>
  <si>
    <t>3.1.2</t>
  </si>
  <si>
    <t>3.1.5</t>
  </si>
  <si>
    <t>3.1.5 / 
4.1.1</t>
  </si>
  <si>
    <t>Jahr des Audits</t>
  </si>
  <si>
    <t>Eingabe durch ClarCert - Datum</t>
  </si>
  <si>
    <t>Eingang bei ClarCert</t>
  </si>
  <si>
    <t>nein</t>
  </si>
  <si>
    <t>Assistenz</t>
  </si>
  <si>
    <t>2.2.1</t>
  </si>
  <si>
    <t>Phase 2_1. Wiederholaudit</t>
  </si>
  <si>
    <t>Phase 2_1. Überwachungsaudit</t>
  </si>
  <si>
    <t>Phase 2_2. Überwachungsaudit</t>
  </si>
  <si>
    <t>Phase 3_2. Wiederholaudit</t>
  </si>
  <si>
    <t>x</t>
  </si>
  <si>
    <t>4.2.2</t>
  </si>
  <si>
    <t>Konferenz im Rahmen eines Leitungsgremiums</t>
  </si>
  <si>
    <t>Phase 1_1. Überwachungsaudit</t>
  </si>
  <si>
    <t>Phase 1_2. Überwachungsaudit</t>
  </si>
  <si>
    <t>Legende</t>
  </si>
  <si>
    <t>Vorwort</t>
  </si>
  <si>
    <t>Eingabe nicht erforderlich bzw. erfolgt automatisch (Bezug auf andere Zellen)</t>
  </si>
  <si>
    <t>Weitere Beschreibungen</t>
  </si>
  <si>
    <t>Bewertung
Fachexperten</t>
  </si>
  <si>
    <t>Auditbericht
Fachexperten</t>
  </si>
  <si>
    <t>Inhalt</t>
  </si>
  <si>
    <t>Allgemeine Angaben</t>
  </si>
  <si>
    <t>Bemerkung</t>
  </si>
  <si>
    <t>zurück zum Inhaltsverzeichnis</t>
  </si>
  <si>
    <t>Auswahl</t>
  </si>
  <si>
    <t>Leerzelle</t>
  </si>
  <si>
    <t>"keine Anmerkung" - keine Reaktion Ihrerseits notwendig</t>
  </si>
  <si>
    <t>Eingabe ausstehend / erfolgt</t>
  </si>
  <si>
    <t>Niedergelassen</t>
  </si>
  <si>
    <t>Gesamteingriffe</t>
  </si>
  <si>
    <t>Summe</t>
  </si>
  <si>
    <t>Sollvorgabe (maximal)</t>
  </si>
  <si>
    <t>Sollvorgabe (mindestens)</t>
  </si>
  <si>
    <t>Datenjahr</t>
  </si>
  <si>
    <t>Auswahl Sonderregelung</t>
  </si>
  <si>
    <t>Anforderungstext EPZ</t>
  </si>
  <si>
    <t>Anforderungstext EPZmax</t>
  </si>
  <si>
    <t>&lt; 60 Minuten Wartezeit während der Sprechstunde</t>
  </si>
  <si>
    <t>Zentrumsname</t>
  </si>
  <si>
    <t>Funktion</t>
  </si>
  <si>
    <t>Name</t>
  </si>
  <si>
    <t>Auflistung HO/SHO</t>
  </si>
  <si>
    <t>Nr. Operateur</t>
  </si>
  <si>
    <t>Nr.</t>
  </si>
  <si>
    <t>Kennzahl</t>
  </si>
  <si>
    <t>Mindestanforderung</t>
  </si>
  <si>
    <t>Ist-Wert</t>
  </si>
  <si>
    <t>Operativer Standort, Bettenzahl der Abteilung</t>
  </si>
  <si>
    <t>-</t>
  </si>
  <si>
    <t>Methodik zur Ermittlung der Fallzahlen und der Zuordnung der Operateure:</t>
  </si>
  <si>
    <t>Controlling / BQS</t>
  </si>
  <si>
    <t>eigene Datenbank</t>
  </si>
  <si>
    <t>sonstiges</t>
  </si>
  <si>
    <t>Sollvorgabe EPZ (maximal)</t>
  </si>
  <si>
    <t>Sollvorgabe EPZ (mindestens)</t>
  </si>
  <si>
    <t>Sollvorgabe EPZmax (maximal)</t>
  </si>
  <si>
    <t>Sollvorgabe EPZmax (mindestens)</t>
  </si>
  <si>
    <t>Reihung ohne Leerzellen</t>
  </si>
  <si>
    <t>Wievieltes Namensfeld mit Eintrag</t>
  </si>
  <si>
    <t>Facharzt</t>
  </si>
  <si>
    <t>FA Orthopädie</t>
  </si>
  <si>
    <t>FA Chir. (UCH)</t>
  </si>
  <si>
    <t>FA Ortho / UCH</t>
  </si>
  <si>
    <t>Sonstiges</t>
  </si>
  <si>
    <t>*SOC = Zusatzweiterbildung Spezielle Orthopädische Chirurgie</t>
  </si>
  <si>
    <t>Methodik zur Ermittlung der Fallzahlen und der Zuordnung der Operateure</t>
  </si>
  <si>
    <t>SOC</t>
  </si>
  <si>
    <t>Spezifizierung:</t>
  </si>
  <si>
    <t>Kennzahlen</t>
  </si>
  <si>
    <t>mind. 1x pro Jahr (über mind. 4 Wochen)</t>
  </si>
  <si>
    <t>HO/SHO</t>
  </si>
  <si>
    <t>Phase</t>
  </si>
  <si>
    <t>Phase 1_Erstzertifizierungsaudit</t>
  </si>
  <si>
    <t>externe Softwarelösung</t>
  </si>
  <si>
    <t xml:space="preserve">Funktionalität
</t>
  </si>
  <si>
    <t xml:space="preserve">Bearbeitungshinweise
</t>
  </si>
  <si>
    <t>Inhaltsverzeichnis</t>
  </si>
  <si>
    <t>Kennzahlen und Qualitätsindikatoren</t>
  </si>
  <si>
    <r>
      <t>Eingabe ausstehend und zwingend erforderlich, wenn keine Eingabe erforderlich wäre tragen Sie bitte eine "</t>
    </r>
    <r>
      <rPr>
        <b/>
        <i/>
        <sz val="10"/>
        <color theme="1"/>
        <rFont val="Arial"/>
        <family val="2"/>
      </rPr>
      <t>0</t>
    </r>
    <r>
      <rPr>
        <sz val="10"/>
        <color theme="1"/>
        <rFont val="Arial"/>
        <family val="2"/>
      </rPr>
      <t>" ein.</t>
    </r>
  </si>
  <si>
    <r>
      <t>"Kennzahl unvollständig" 
Sollten Sie keinen Wert eruiert haben, nehmen Sie im Eingabefeld keine Eingabe vor und begründen im Feld "Kommentar Zentrum", aus welchen Gründen der Indikator nicht erhoben wird. 
Sollte der Zähler bei einem der Qualitätsindikatoren 0 sein, bitten wir dies mit "</t>
    </r>
    <r>
      <rPr>
        <b/>
        <i/>
        <sz val="10"/>
        <color theme="1"/>
        <rFont val="Arial"/>
        <family val="2"/>
      </rPr>
      <t>0</t>
    </r>
    <r>
      <rPr>
        <sz val="10"/>
        <color theme="1"/>
        <rFont val="Arial"/>
        <family val="2"/>
      </rPr>
      <t xml:space="preserve">" zu kennzeichnen und nicht leer zu lassen. </t>
    </r>
  </si>
  <si>
    <t xml:space="preserve">"Sollvorgabe nicht erfüllt"
Bitte begründen Sie dies im Feld "Kommentar Zentrum". Begründungen bei Abweichungen von Sollvorgaben sollten bereits bei Einreichung der Unterlagen vorliegen. Einfache Stellungnahmen wie zum Beispiel „wird im Audit vorgelegt“ reichen nicht aus. </t>
  </si>
  <si>
    <t>Tabellenblatt</t>
  </si>
  <si>
    <t>Allgemeine Zentrumsangaben sowie allgemeine Daten zum Audit, Angabe der (Senior- und) Hauptoperateure, Fallzahlen zur Sonderregelung, Auflistung der personellen Zu- und Abgänge</t>
  </si>
  <si>
    <t>Dokumentation der endoprothetischen Eingriffe der Operateure</t>
  </si>
  <si>
    <t>Dokumentation der Kennzahlen</t>
  </si>
  <si>
    <t>Bitte senden Sie die ausgefüllte und von Ihnen sorgfältig überprüfte Datei an ClarCert.</t>
  </si>
  <si>
    <t>Angabe der Anzahl der Eingriffe</t>
  </si>
  <si>
    <t xml:space="preserve">Auflistung der Fallzahlen nach Eingriffsart sowie Zusammenfassung der Fallzahlen der Operateure </t>
  </si>
  <si>
    <t>Die gelisteten Qualitätsindikatoren müssen nachweislich während des stationären Aufenthalts dokumentiert und ausgewertet werden.</t>
  </si>
  <si>
    <t>Operativer Standort, Anzahl der Patientenzimmer</t>
  </si>
  <si>
    <t>Anzahl Prüfungen pro Jahr (absolut)</t>
  </si>
  <si>
    <t>Kennzahlendefinition 
(absolut)</t>
  </si>
  <si>
    <t>Anzahl Konferenzen pro Jahr</t>
  </si>
  <si>
    <t>Anzahl Betten</t>
  </si>
  <si>
    <t>Anzahl Zimmer</t>
  </si>
  <si>
    <t>Anzahl Besprechungen pro Monat</t>
  </si>
  <si>
    <t>Anzahl Durchführung pro Woche</t>
  </si>
  <si>
    <t>Jahre</t>
  </si>
  <si>
    <t>Anzahl Durchführungen pro Jahr</t>
  </si>
  <si>
    <t>Anzahl Veranstaltungen pro Jahr</t>
  </si>
  <si>
    <t>höchster korrekter Wert</t>
  </si>
  <si>
    <t>niedrigster korrekter Wert</t>
  </si>
  <si>
    <t>Falldokumentation, wenn nicht 0%</t>
  </si>
  <si>
    <t>Falldokumentation, wenn nicht 100%</t>
  </si>
  <si>
    <t>mind. 1x jährlich</t>
  </si>
  <si>
    <t>mind. 1x wöchentlich Durchführung der Sprechstunde</t>
  </si>
  <si>
    <t>nicht gemeldete Patienten</t>
  </si>
  <si>
    <t>Veranstaltungen für Patienten (Informations-veranstaltungen)</t>
  </si>
  <si>
    <t>mind. 1 Jahr Weiterbildungsbefugnis im Bereich Orthopädie und Unfallchirurgie außerhalb des Common Trunk 
oder 1 Jahr Weiterbildungsbefugnis Spezielle Orthopädische Chirurgie</t>
  </si>
  <si>
    <t>mind. 2 Jahre Weiterbildungsbefugnis im Bereich Orthopädie und Unfallchirurgie außerhalb des Common Trunk 
oder 2 Jahre Weiterbildungsbefugnis Spezielle Orthopädische Chirurgie</t>
  </si>
  <si>
    <t>Keine Inanspruchnahme der Sonderregelung, bitte weiter nach unten scrollen!</t>
  </si>
  <si>
    <t>Patientenkommunikation / Auswertung Patientenbefragung</t>
  </si>
  <si>
    <t>Registrier-Nummer</t>
  </si>
  <si>
    <r>
      <t>Die Daten zur Erhebung d</t>
    </r>
    <r>
      <rPr>
        <sz val="10"/>
        <rFont val="Arial"/>
        <family val="2"/>
      </rPr>
      <t xml:space="preserve">er Ergebnisqualität </t>
    </r>
    <r>
      <rPr>
        <sz val="10"/>
        <color theme="1"/>
        <rFont val="Arial"/>
        <family val="2"/>
      </rPr>
      <t>beziehen sich auf das Kalenderjahr</t>
    </r>
  </si>
  <si>
    <t>Titel, Vorname, Name</t>
  </si>
  <si>
    <t>Nieder-gelassen</t>
  </si>
  <si>
    <t>Inanspruchnahme einer Sonderregelung</t>
  </si>
  <si>
    <t>Anzahl nicht gemeldeter Patienten pro Jahr</t>
  </si>
  <si>
    <t>(Zentrum):</t>
  </si>
  <si>
    <t>und Erklärungen</t>
  </si>
  <si>
    <t>Bewertung Fachexperte:</t>
  </si>
  <si>
    <t>Anforderung wird erfüllt</t>
  </si>
  <si>
    <t>Abweichung, Nachbesserung erforderlich</t>
  </si>
  <si>
    <t>Auditbericht</t>
  </si>
  <si>
    <t>Auditbericht Fachexperte Fallzahlen Zentrum (Kapitel 2.1 EHB):</t>
  </si>
  <si>
    <t>Hinweis(e)</t>
  </si>
  <si>
    <t>Keine Eingabe von Fallzahlen erforderlich, automatische Summenbildung aus den Angaben im Tabellenblatt "2.2.3 Fallzahlen", Angabe von Erklärungen zu den Fallzahlen möglich.</t>
  </si>
  <si>
    <t>Bei Überwachungs- und Wiederholaudits: Automatischer Übertrag des Nenners aus den Angaben im Tabellenblatt "2.2.3 Fallzahlen".</t>
  </si>
  <si>
    <t>zzgl. Fälle ohne S/HO</t>
  </si>
  <si>
    <t>Die rechnerisch ermittelte Quote in % ist immer in Relation zur zugrundeliegenden Fallzahl zu betrachten. Für eine Bewertung im Rahmen der Zertifizierung ist die Falldokumentation relevant.</t>
  </si>
  <si>
    <t>"Wert-Begründung" - Bitte bereiten Sie für das Audit Begründungen (Falldokumentation) vor.</t>
  </si>
  <si>
    <t xml:space="preserve">Version </t>
  </si>
  <si>
    <t>Datum Zugang</t>
  </si>
  <si>
    <t>Datum Abgang</t>
  </si>
  <si>
    <t>FA Chir. (alte WBO vor 2003)</t>
  </si>
  <si>
    <t>durchschnittliche Minuten Wartezeit</t>
  </si>
  <si>
    <t>Bearbeitungsqualität</t>
  </si>
  <si>
    <t>ZFS</t>
  </si>
  <si>
    <t>ZFSmax</t>
  </si>
  <si>
    <t>ja (SOC / SUC / OR)</t>
  </si>
  <si>
    <t>SUC</t>
  </si>
  <si>
    <t>OR</t>
  </si>
  <si>
    <t>Zusatz</t>
  </si>
  <si>
    <t>ZFS-</t>
  </si>
  <si>
    <t>Die Tabelle ist nur verpflichtend bei Inanspruchnahme einer der beiden Sonderregelungen für mindestens einen Hauptoperateur auszufüllen. Einzutragen sind die Fallzahlen der letzten vier Kalenderjahre. Prognosen sind nicht erforderlich.</t>
  </si>
  <si>
    <t>Überprüfung der Behandlungspfade Basiseingriffe auf Machbarkeit</t>
  </si>
  <si>
    <t>Überprüfung der Behandlungspfade komplexe Eingriffe auf Machbarkeit</t>
  </si>
  <si>
    <t>Implantat-Standzeit: vollständige Meldung der hierfür in Frage kommenden Patienten an das DAF Register</t>
  </si>
  <si>
    <t>mind. 1x im Quartal mit Nachweis</t>
  </si>
  <si>
    <t>Anforderungstext ZFSamb</t>
  </si>
  <si>
    <t>mind. 1x jährlichM6:M17</t>
  </si>
  <si>
    <t>5.1 Qualitätsindikatoren Allgemein</t>
  </si>
  <si>
    <t>Anzahl FussCert-Eingriffe gesamt:</t>
  </si>
  <si>
    <t>Niedegelassen</t>
  </si>
  <si>
    <t>Ja</t>
  </si>
  <si>
    <t>Nein</t>
  </si>
  <si>
    <t>Die detaillierten Anforderungen finden Sie im Anforderungskatalog von FussCert. Bitte geben Sie die Fallzahlen und Indikatoren zur Erfüllung der Anforderung entsprechend an und beschreiben Sie weitere Angaben sowie Abweichungen zu den Anforderungen im Feld „Weitere Beschreibungen“.</t>
  </si>
  <si>
    <t>Dokumentation der FussCert-Eingriffe der Operateure</t>
  </si>
  <si>
    <t>D.A.F. Zertifikat</t>
  </si>
  <si>
    <t>D.A.F. Zertifikat Fußchirurgie</t>
  </si>
  <si>
    <t>GFFC Experten Zertifikat</t>
  </si>
  <si>
    <t>GFFC Experten Zertifikat mit Anerkennung FussCert</t>
  </si>
  <si>
    <t>SOC &amp; SUC</t>
  </si>
  <si>
    <t>Weitere Beschreibungen und Erklärungen (Zentrum):</t>
  </si>
  <si>
    <t>Bewertung 
Fachexperte:</t>
  </si>
  <si>
    <t>Auditbericht Fachexperte:</t>
  </si>
  <si>
    <t>*SUC = Zusatzweiterbildung Spezielle Unfallchirurgie</t>
  </si>
  <si>
    <t>Texthinweis: Sonderregelung</t>
  </si>
  <si>
    <t>Sollergebnis</t>
  </si>
  <si>
    <r>
      <t>Zähler</t>
    </r>
    <r>
      <rPr>
        <sz val="10"/>
        <color theme="1"/>
        <rFont val="Arial"/>
        <family val="2"/>
      </rPr>
      <t xml:space="preserve"> (Anzahl Operationen)</t>
    </r>
  </si>
  <si>
    <t>Präoperative Therapieplanung</t>
  </si>
  <si>
    <t>Anzahl Rückläufer Fragebogen "Patientenzufriedenheit mit stationärer Versorgung"</t>
  </si>
  <si>
    <t>prä-OP</t>
  </si>
  <si>
    <t>Entlassung</t>
  </si>
  <si>
    <t>Falldokumentation</t>
  </si>
  <si>
    <t>Präoperative Prothesenplanung</t>
  </si>
  <si>
    <t>Rate an Thrombose / Embolie</t>
  </si>
  <si>
    <t>Angabe der Anzahl der durchgeführten Operationen mit Tracereingriffen je (Senior-) Hauptoperateur sowie die Summe der Eingriffe von sonstigen Operateuren unter Assistenz eines (S-)HO (Spalte "Assistenzeingriffe HO gegenüber Nicht-HO" des kompletten letzten Kalenderjahres vor dem Audit (z. B. Auditjahr 2019 --&gt; Datenjahr 2018).
Die Fallzahlen weiterer Operationen, bei denen der Operateur kein (Senior-) Hauptoperateur ist und kein (Senior-) Hauptoperateur assistiert hat, werden in der Spalte "Summe Operationen ohne Beteilung eines (S-)HO" zusammengefasst. Bitte beachten Sie, dass Eingriffe von Operateuren ohne Beteiligung eines (Senior- und) Hauptoperateurs begründet werden müssen.</t>
  </si>
  <si>
    <r>
      <t xml:space="preserve">Nicht- (Senior-) Hauptoperateure werden hier nicht </t>
    </r>
    <r>
      <rPr>
        <b/>
        <sz val="10"/>
        <color theme="1"/>
        <rFont val="Arial"/>
        <family val="2"/>
      </rPr>
      <t>mehr</t>
    </r>
    <r>
      <rPr>
        <sz val="10"/>
        <color theme="1"/>
        <rFont val="Arial"/>
        <family val="2"/>
      </rPr>
      <t xml:space="preserve"> angegeben.</t>
    </r>
  </si>
  <si>
    <t>Arthroskopische Eingriffe</t>
  </si>
  <si>
    <t>*OR   = Zusatzweiterbildung Orthopädische Rheumathologie</t>
  </si>
  <si>
    <r>
      <rPr>
        <sz val="10"/>
        <color theme="1"/>
        <rFont val="Arial"/>
        <family val="2"/>
      </rPr>
      <t xml:space="preserve">Das Ziel der Datenerfassung besteht in der verständlichen und zusammenfassenden Darstellung der zertifizierungsrelevanten Daten. Abweichungen von Sollwerten sind mit Erläuterungen zu hinterlegen und werden im Audit geprüft. </t>
    </r>
    <r>
      <rPr>
        <b/>
        <sz val="10"/>
        <color theme="1"/>
        <rFont val="Arial"/>
        <family val="2"/>
      </rPr>
      <t>Ein genereller Ausschluss von dem Zertifizierungsverfahren aufgrund der Nicht-Erfüllung von Qualitätsindikatoren soll und kann somit nicht ausgesprochen werden.
Die rechnerisch ermittelte Quote in % ist immer in Relation zur zugrundeliegenden Fallzahl zu betrachten. Für eine Bewertung im Rahmen der Zertifizierung ist die Falldokumentation relevant.</t>
    </r>
    <r>
      <rPr>
        <sz val="10"/>
        <color theme="1"/>
        <rFont val="Arial"/>
        <family val="2"/>
      </rPr>
      <t xml:space="preserve">
Sollten die vorgegebenen Zeilen nicht ausreichen, da an Ihrem Zentrum weitergehende Strukturen ergänzende Felder bedingen (z. B. mehr Senior- oder Hauptoperateure tätig als Eingabemöglichkeiten vorhanden), wenden Sie sich bitte an ClarCert.
Sollte ein Datenjahr aufgrund der Terminierung des Audits ausgelassen werden, so sind die Daten aus zwei Kalenderjahren zu erheben und einzureichen, um eine zusammenhängende Datenstruktur zu erhalten (pro Datenjahr ein Datenblatt).</t>
    </r>
  </si>
  <si>
    <t xml:space="preserve">gemäß Erhebungsbogen für Zentren für Fuß- und Sprungelenkchirurgie, Zentren der Maximalversorgung für Fuß- und Sprungelenkchirurgie und zertifizierte ambulante Einrichtung für Fuß- und Sprunggelenkchirurgie
</t>
  </si>
  <si>
    <r>
      <t xml:space="preserve">Diese Datei wurde mit Microsoft Office2013 erstellt. Die Verwendung von älteren Office-Versionen oder anderen Kalkulationsprogrammen kann unter Umständen zu Einschränkungen und Funktionalitätsverlusten führen.
</t>
    </r>
    <r>
      <rPr>
        <b/>
        <sz val="10"/>
        <color theme="9" tint="-0.249977111117893"/>
        <rFont val="Arial"/>
        <family val="2"/>
      </rPr>
      <t>Wichtig: Die Eingaben sind abhängig von der gewählten Zentrumsart (Zentren für Fuß- und Sprungelenkchirurgie, Zentren der Maximalversorgung für Fuß- und Sprungelenkchirurgie bzw. und zertifizierte ambulante Einrichtung für Fuß- und Sprunggelenkchirurgie). Bitte wählen Sie im Tabellenblatt "Allgemeine Angaben" daher zuerst die Zentrumsart aus und tätigen Sie erst danach weitere Eingaben.</t>
    </r>
  </si>
  <si>
    <t>zAFS</t>
  </si>
  <si>
    <t>Art</t>
  </si>
  <si>
    <t>Anerkennung FussCert</t>
  </si>
  <si>
    <t>ja (D.A.F.-Zertifikat)</t>
  </si>
  <si>
    <t/>
  </si>
  <si>
    <t>Sonderregelung bis 30.06.2021</t>
  </si>
  <si>
    <t>ja, beide (D.A.F.-Zertifikat und SOC / SUC / OR)</t>
  </si>
  <si>
    <t>Eingabe durch Fachexperte</t>
  </si>
  <si>
    <t>Der Fachexperte hat die Hinweise (und Abweichungen) aus dem vorherigen Audit geprüft.</t>
  </si>
  <si>
    <t>ja</t>
  </si>
  <si>
    <t>Angaben zur Einrichtung für Fuß- und Sprunggelenkchirurgie</t>
  </si>
  <si>
    <t>prä-OP (OSG mit Unterschenkel in 2 Ebenen im Stand + "Saltzman-View")</t>
  </si>
  <si>
    <t>post-OP (OSG in 2 Ebenen)</t>
  </si>
  <si>
    <t>prä-op</t>
  </si>
  <si>
    <t>&lt; 5% bezogen auf alle Primärendoprothesen</t>
  </si>
  <si>
    <t>&lt; 2% bezogen auf alle Primärendoprothesen</t>
  </si>
  <si>
    <t>&lt; 5% bezogen auf alle
Endoprothesen</t>
  </si>
  <si>
    <t xml:space="preserve">Rate an Re-Interventionen aufgrund operativ behandlungsbedürftiger Wundheilungsstörungen 
</t>
  </si>
  <si>
    <t>Periprothetische Infektion</t>
  </si>
  <si>
    <t xml:space="preserve">Wundheilungsstörungen </t>
  </si>
  <si>
    <t xml:space="preserve">Rate an Sehnenverletzungen </t>
  </si>
  <si>
    <t>Rate an Frühinfektionen</t>
  </si>
  <si>
    <t>Leitliniengerechte Thromboseprophylaxe</t>
  </si>
  <si>
    <t>Fehlpositionierung der Implantate und Osteosynthesematerialien</t>
  </si>
  <si>
    <t>Rate an Wundheilstörungen (total)</t>
  </si>
  <si>
    <t>Ungeplante Folgeeingriffe</t>
  </si>
  <si>
    <t xml:space="preserve">Rate operationsbedingter neurologischer Komplikationen mit motorischem Defizit </t>
  </si>
  <si>
    <t>Rate an aufgetreten Thrombosen / Embolien</t>
  </si>
  <si>
    <t>Anzahl Basiseingriffe:</t>
  </si>
  <si>
    <t>Anzahl Komplexeingriffe:</t>
  </si>
  <si>
    <t>davon OSG-Eingriffe:</t>
  </si>
  <si>
    <t xml:space="preserve">Anzahl aufgetretener Fissuren / Frakturen periprothetischer Frakturen mit osteo-synthetischen Versorgungen  und / oder notwendiger Änderung des postoperativen Behandlungspfades </t>
  </si>
  <si>
    <t>Qualitätsindikatoren</t>
  </si>
  <si>
    <t>OSG-Prothetik</t>
  </si>
  <si>
    <t>Allgemein</t>
  </si>
  <si>
    <t>&lt; 2% nach KISS</t>
  </si>
  <si>
    <t>Komplexeingriffe</t>
  </si>
  <si>
    <t>OSG-Wechselprotheseneingriffe</t>
  </si>
  <si>
    <t>primäre OSG-Protheseneingriffe</t>
  </si>
  <si>
    <t>OSG-Protheseneingriffe Gesamt</t>
  </si>
  <si>
    <t>5.2 Qualitätsindikatoren OSG-Prothetik</t>
  </si>
  <si>
    <t>Basiseingriffe</t>
  </si>
  <si>
    <t>Anzahle primäre OSG-Protheseneingriffe</t>
  </si>
  <si>
    <t>Anzahl OSG-Wechselprotheseneingriffe</t>
  </si>
  <si>
    <t>Eingriffe am 
1. Strahl</t>
  </si>
  <si>
    <t>Anzahl Eingriffe am 1. Strahl</t>
  </si>
  <si>
    <t>Eingriffe aufgrund Malleolarfrakturen</t>
  </si>
  <si>
    <t>Anzahl arthroskopischer Eingriffe</t>
  </si>
  <si>
    <t>SOC/SUC/OR*</t>
  </si>
  <si>
    <t>Auftreten von periptothetischen Fissuren und / oder Frakturen</t>
  </si>
  <si>
    <t xml:space="preserve">Rate an klinikrelevanten Nerv- / Gefäß- und Sehnenverletzungen </t>
  </si>
  <si>
    <t>Röntgenbildgebung</t>
  </si>
  <si>
    <t>Bitte Daten eintragen:</t>
  </si>
  <si>
    <t>Operateurszahlen</t>
  </si>
  <si>
    <t>Zusammenfassung Zentrumszahlen</t>
  </si>
  <si>
    <t>5. Qualitätsindikatoren</t>
  </si>
  <si>
    <t>Phase 3_1. Überwachungsaudit</t>
  </si>
  <si>
    <t>Phase 3_2. Überwachungsaudit</t>
  </si>
  <si>
    <t>Phase 4_3. Wiederholaudit</t>
  </si>
  <si>
    <t>Phase 4_1. Überwachungsaudit</t>
  </si>
  <si>
    <t>Phase 4_2. Überwachungsaudit</t>
  </si>
  <si>
    <t>Phase 5_1. Überwachungsaudit</t>
  </si>
  <si>
    <t>Phase 5_4. Wiederholaudit</t>
  </si>
  <si>
    <t>Phase 5_2. Überwachungsaudit</t>
  </si>
  <si>
    <t>P1 (240611)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</si>
</sst>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4"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1"/>
      <name val="Arial"/>
      <family val="2"/>
    </font>
    <font>
      <b/>
      <sz val="10"/>
      <color indexed="8"/>
      <name val="Arial"/>
      <family val="2"/>
    </font>
    <font>
      <sz val="11"/>
      <color indexed="8"/>
      <name val="Calibri"/>
      <family val="2"/>
    </font>
    <font>
      <sz val="10"/>
      <color indexed="8"/>
      <name val="Arial"/>
      <family val="2"/>
    </font>
    <font>
      <b/>
      <i/>
      <sz val="10"/>
      <color theme="1"/>
      <name val="Arial"/>
      <family val="2"/>
    </font>
    <font>
      <sz val="10"/>
      <name val="Arial"/>
      <family val="2"/>
    </font>
    <font>
      <sz val="8"/>
      <color theme="1"/>
      <name val="Arial"/>
      <family val="2"/>
    </font>
    <font>
      <sz val="11"/>
      <color theme="1"/>
      <name val="Arial"/>
      <family val="2"/>
    </font>
    <font>
      <sz val="3"/>
      <color theme="1"/>
      <name val="Arial"/>
      <family val="2"/>
    </font>
    <font>
      <b/>
      <sz val="14"/>
      <color theme="1"/>
      <name val="Arial"/>
      <family val="2"/>
    </font>
    <font>
      <b/>
      <sz val="10"/>
      <name val="Arial"/>
      <family val="2"/>
    </font>
    <font>
      <b/>
      <sz val="8"/>
      <color theme="1"/>
      <name val="Arial"/>
      <family val="2"/>
    </font>
    <font>
      <b/>
      <u/>
      <sz val="10"/>
      <color theme="1"/>
      <name val="Arial"/>
      <family val="2"/>
    </font>
    <font>
      <b/>
      <sz val="10"/>
      <color rgb="FFFF0000"/>
      <name val="Arial"/>
      <family val="2"/>
    </font>
    <font>
      <sz val="10"/>
      <color rgb="FF000000"/>
      <name val="Arial"/>
      <family val="2"/>
    </font>
    <font>
      <sz val="9"/>
      <color indexed="81"/>
      <name val="Segoe UI"/>
      <family val="2"/>
    </font>
    <font>
      <u/>
      <sz val="11"/>
      <color theme="10"/>
      <name val="Calibri"/>
      <family val="2"/>
      <scheme val="minor"/>
    </font>
    <font>
      <b/>
      <sz val="12"/>
      <color theme="1"/>
      <name val="Arial"/>
      <family val="2"/>
    </font>
    <font>
      <u/>
      <sz val="10"/>
      <color theme="10"/>
      <name val="Arial"/>
      <family val="2"/>
    </font>
    <font>
      <sz val="10"/>
      <color rgb="FF0070C0"/>
      <name val="Arial"/>
      <family val="2"/>
    </font>
    <font>
      <sz val="10"/>
      <color theme="0"/>
      <name val="Arial"/>
      <family val="2"/>
    </font>
    <font>
      <sz val="8"/>
      <name val="Arial"/>
      <family val="2"/>
    </font>
    <font>
      <sz val="10"/>
      <color theme="1"/>
      <name val="Calibri"/>
      <family val="2"/>
      <scheme val="minor"/>
    </font>
    <font>
      <sz val="10"/>
      <color theme="9" tint="-0.249977111117893"/>
      <name val="Arial"/>
      <family val="2"/>
    </font>
    <font>
      <b/>
      <sz val="10"/>
      <color theme="9" tint="-0.249977111117893"/>
      <name val="Arial"/>
      <family val="2"/>
    </font>
    <font>
      <sz val="10"/>
      <name val="Calibri"/>
      <family val="2"/>
      <scheme val="minor"/>
    </font>
    <font>
      <sz val="9"/>
      <color indexed="81"/>
      <name val="Arial"/>
      <family val="2"/>
    </font>
    <font>
      <u/>
      <sz val="10"/>
      <color theme="0"/>
      <name val="Arial"/>
      <family val="2"/>
    </font>
    <font>
      <sz val="11"/>
      <name val="Calibri"/>
      <family val="2"/>
      <scheme val="minor"/>
    </font>
    <font>
      <sz val="10"/>
      <color rgb="FF0000FF"/>
      <name val="Arial"/>
      <family val="2"/>
    </font>
    <font>
      <sz val="10"/>
      <color rgb="FFFF0000"/>
      <name val="Arial"/>
      <family val="2"/>
    </font>
    <font>
      <sz val="11"/>
      <color theme="1"/>
      <name val="Calibri"/>
      <family val="2"/>
      <scheme val="minor"/>
    </font>
    <font>
      <b/>
      <sz val="11"/>
      <color theme="1"/>
      <name val="Arial"/>
      <family val="2"/>
    </font>
    <font>
      <sz val="11"/>
      <color rgb="FFFF0000"/>
      <name val="Arial"/>
      <family val="2"/>
    </font>
    <font>
      <i/>
      <sz val="10"/>
      <color theme="1"/>
      <name val="Arial"/>
      <family val="2"/>
    </font>
    <font>
      <i/>
      <sz val="10"/>
      <name val="Arial"/>
      <family val="2"/>
    </font>
    <font>
      <b/>
      <sz val="11"/>
      <color rgb="FFC00000"/>
      <name val="Arial"/>
      <family val="2"/>
    </font>
    <font>
      <b/>
      <sz val="10"/>
      <color theme="0"/>
      <name val="Arial"/>
      <family val="2"/>
    </font>
  </fonts>
  <fills count="13">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E8F5FC"/>
        <bgColor indexed="64"/>
      </patternFill>
    </fill>
    <fill>
      <patternFill patternType="solid">
        <fgColor theme="9" tint="-0.249977111117893"/>
        <bgColor indexed="64"/>
      </patternFill>
    </fill>
    <fill>
      <patternFill patternType="solid">
        <fgColor rgb="FFFFFFFF"/>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FFFF99"/>
        <bgColor indexed="64"/>
      </patternFill>
    </fill>
    <fill>
      <patternFill patternType="solid">
        <fgColor theme="9"/>
        <bgColor indexed="64"/>
      </patternFill>
    </fill>
    <fill>
      <patternFill patternType="solid">
        <fgColor theme="0" tint="-4.9989318521683403E-2"/>
        <bgColor indexed="64"/>
      </patternFill>
    </fill>
  </fills>
  <borders count="49">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style="medium">
        <color indexed="64"/>
      </left>
      <right style="thin">
        <color auto="1"/>
      </right>
      <top style="medium">
        <color indexed="64"/>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medium">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thin">
        <color auto="1"/>
      </left>
      <right style="thin">
        <color auto="1"/>
      </right>
      <top style="medium">
        <color auto="1"/>
      </top>
      <bottom/>
      <diagonal/>
    </border>
  </borders>
  <cellStyleXfs count="4">
    <xf numFmtId="0" fontId="0" fillId="0" borderId="0"/>
    <xf numFmtId="9" fontId="8" fillId="0" borderId="0" applyFont="0" applyFill="0" applyBorder="0" applyAlignment="0" applyProtection="0"/>
    <xf numFmtId="0" fontId="22" fillId="0" borderId="0" applyNumberFormat="0" applyFill="0" applyBorder="0" applyAlignment="0" applyProtection="0"/>
    <xf numFmtId="9" fontId="37" fillId="0" borderId="0" applyFont="0" applyFill="0" applyBorder="0" applyAlignment="0" applyProtection="0"/>
  </cellStyleXfs>
  <cellXfs count="440">
    <xf numFmtId="0" fontId="0" fillId="0" borderId="0" xfId="0"/>
    <xf numFmtId="0" fontId="4"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4" borderId="9" xfId="0" applyFont="1" applyFill="1" applyBorder="1" applyAlignment="1">
      <alignment horizontal="center" vertical="center"/>
    </xf>
    <xf numFmtId="0" fontId="4" fillId="0" borderId="9" xfId="0" applyFont="1" applyBorder="1" applyAlignment="1" applyProtection="1">
      <alignment horizontal="center" vertical="center" wrapText="1"/>
      <protection locked="0"/>
    </xf>
    <xf numFmtId="0" fontId="4" fillId="5" borderId="0" xfId="0" applyFont="1" applyFill="1"/>
    <xf numFmtId="0" fontId="4" fillId="5" borderId="0" xfId="0" applyFont="1" applyFill="1" applyAlignment="1">
      <alignment horizontal="center"/>
    </xf>
    <xf numFmtId="0" fontId="6" fillId="2" borderId="1" xfId="0" applyFont="1" applyFill="1" applyBorder="1" applyAlignment="1">
      <alignment vertical="center" wrapText="1"/>
    </xf>
    <xf numFmtId="0" fontId="3" fillId="3" borderId="1" xfId="0" applyFont="1" applyFill="1" applyBorder="1" applyAlignment="1" applyProtection="1">
      <alignment horizontal="center" vertical="center"/>
      <protection locked="0"/>
    </xf>
    <xf numFmtId="0" fontId="12" fillId="3" borderId="1" xfId="0" applyFont="1" applyFill="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3" fillId="0" borderId="0" xfId="0" applyFont="1"/>
    <xf numFmtId="0" fontId="11" fillId="0" borderId="0" xfId="0" applyFont="1"/>
    <xf numFmtId="0" fontId="6" fillId="0" borderId="0" xfId="0" applyFont="1" applyAlignment="1">
      <alignment horizontal="left" vertical="center"/>
    </xf>
    <xf numFmtId="0" fontId="3" fillId="0" borderId="9" xfId="0" applyFont="1" applyBorder="1"/>
    <xf numFmtId="0" fontId="11" fillId="0" borderId="9" xfId="0" applyFont="1" applyBorder="1"/>
    <xf numFmtId="0" fontId="25" fillId="0" borderId="0" xfId="0" applyFont="1"/>
    <xf numFmtId="0" fontId="13" fillId="0" borderId="0" xfId="0" applyFont="1"/>
    <xf numFmtId="0" fontId="13" fillId="0" borderId="0" xfId="0" applyFont="1" applyAlignment="1">
      <alignment horizontal="center" vertical="center"/>
    </xf>
    <xf numFmtId="0" fontId="13" fillId="0" borderId="0" xfId="0" applyFont="1" applyAlignment="1">
      <alignment horizontal="left"/>
    </xf>
    <xf numFmtId="0" fontId="3" fillId="0" borderId="0" xfId="0" applyFont="1" applyAlignment="1">
      <alignment horizontal="left" vertical="center"/>
    </xf>
    <xf numFmtId="0" fontId="12" fillId="0" borderId="0" xfId="0" applyFont="1" applyAlignment="1">
      <alignment horizontal="left" vertical="center"/>
    </xf>
    <xf numFmtId="0" fontId="4" fillId="0" borderId="0" xfId="0" applyFont="1" applyAlignment="1">
      <alignment horizontal="left" vertical="center"/>
    </xf>
    <xf numFmtId="0" fontId="12" fillId="0" borderId="0" xfId="0" applyFont="1" applyAlignment="1">
      <alignment horizontal="left" vertical="center" wrapText="1"/>
    </xf>
    <xf numFmtId="0" fontId="4" fillId="0" borderId="0" xfId="0" applyFont="1" applyAlignment="1">
      <alignment horizontal="center" vertical="center"/>
    </xf>
    <xf numFmtId="0" fontId="4" fillId="0" borderId="0" xfId="0" applyFont="1"/>
    <xf numFmtId="0" fontId="4" fillId="0" borderId="0" xfId="0" applyFont="1" applyAlignment="1">
      <alignment horizontal="center"/>
    </xf>
    <xf numFmtId="0" fontId="19" fillId="0" borderId="0" xfId="0" applyFont="1"/>
    <xf numFmtId="0" fontId="19" fillId="0" borderId="0" xfId="0" quotePrefix="1" applyFont="1" applyAlignment="1">
      <alignment horizontal="left" vertical="center" wrapText="1"/>
    </xf>
    <xf numFmtId="0" fontId="4" fillId="0" borderId="3" xfId="0" applyFont="1" applyBorder="1" applyAlignment="1">
      <alignment horizontal="left" vertical="center"/>
    </xf>
    <xf numFmtId="0" fontId="10" fillId="0" borderId="0" xfId="0" applyFont="1" applyAlignment="1">
      <alignment vertical="center"/>
    </xf>
    <xf numFmtId="0" fontId="6" fillId="0" borderId="0" xfId="0" applyFont="1" applyAlignment="1">
      <alignment horizontal="center" vertical="center" wrapText="1"/>
    </xf>
    <xf numFmtId="16" fontId="10" fillId="0" borderId="0" xfId="0" applyNumberFormat="1" applyFont="1" applyAlignment="1">
      <alignment horizontal="left" vertical="center"/>
    </xf>
    <xf numFmtId="0" fontId="12" fillId="0" borderId="0" xfId="0" applyFont="1" applyAlignment="1">
      <alignment horizontal="left" vertical="top" wrapText="1"/>
    </xf>
    <xf numFmtId="49" fontId="18" fillId="0" borderId="0" xfId="0" applyNumberFormat="1" applyFont="1"/>
    <xf numFmtId="49" fontId="3" fillId="0" borderId="0" xfId="0" applyNumberFormat="1" applyFont="1"/>
    <xf numFmtId="49" fontId="17" fillId="0" borderId="0" xfId="0" applyNumberFormat="1" applyFont="1" applyAlignment="1">
      <alignment vertical="top"/>
    </xf>
    <xf numFmtId="0" fontId="12" fillId="0" borderId="0" xfId="0" applyFont="1"/>
    <xf numFmtId="0" fontId="4" fillId="3" borderId="0" xfId="0" applyFont="1" applyFill="1"/>
    <xf numFmtId="0" fontId="4" fillId="3" borderId="0" xfId="0" applyFont="1" applyFill="1" applyAlignment="1">
      <alignment horizontal="center"/>
    </xf>
    <xf numFmtId="0" fontId="12" fillId="4" borderId="6" xfId="0" applyFont="1" applyFill="1" applyBorder="1" applyAlignment="1">
      <alignment horizontal="center" wrapText="1"/>
    </xf>
    <xf numFmtId="0" fontId="12" fillId="4" borderId="10" xfId="0" applyFont="1" applyFill="1" applyBorder="1" applyAlignment="1">
      <alignment horizontal="center" wrapText="1"/>
    </xf>
    <xf numFmtId="0" fontId="4" fillId="2" borderId="1" xfId="0" applyFont="1" applyFill="1" applyBorder="1" applyAlignment="1">
      <alignment horizontal="center" vertical="center" wrapText="1"/>
    </xf>
    <xf numFmtId="0" fontId="4" fillId="0" borderId="20" xfId="0" applyFont="1" applyBorder="1" applyAlignment="1" applyProtection="1">
      <alignment horizontal="center" vertical="center" wrapText="1"/>
      <protection locked="0"/>
    </xf>
    <xf numFmtId="0" fontId="4" fillId="4" borderId="20" xfId="0" applyFont="1" applyFill="1" applyBorder="1" applyAlignment="1">
      <alignment horizontal="center" vertical="center"/>
    </xf>
    <xf numFmtId="0" fontId="4" fillId="4" borderId="9" xfId="0" applyFont="1" applyFill="1" applyBorder="1" applyAlignment="1">
      <alignment horizontal="center" vertical="center" wrapText="1"/>
    </xf>
    <xf numFmtId="0" fontId="4" fillId="3" borderId="0" xfId="0" applyFont="1" applyFill="1" applyAlignment="1">
      <alignment horizontal="center" vertical="top" wrapText="1"/>
    </xf>
    <xf numFmtId="0" fontId="6" fillId="4" borderId="9" xfId="0" applyFont="1" applyFill="1" applyBorder="1" applyAlignment="1">
      <alignment horizontal="center"/>
    </xf>
    <xf numFmtId="1" fontId="4" fillId="4" borderId="25" xfId="0" applyNumberFormat="1" applyFont="1" applyFill="1" applyBorder="1" applyAlignment="1">
      <alignment horizontal="center" vertical="center" shrinkToFit="1"/>
    </xf>
    <xf numFmtId="0" fontId="6" fillId="4" borderId="20" xfId="0" applyFont="1" applyFill="1" applyBorder="1" applyAlignment="1">
      <alignment horizontal="center"/>
    </xf>
    <xf numFmtId="0" fontId="4" fillId="6" borderId="20" xfId="0" applyFont="1" applyFill="1" applyBorder="1" applyAlignment="1" applyProtection="1">
      <alignment horizontal="center" vertical="center"/>
      <protection locked="0"/>
    </xf>
    <xf numFmtId="0" fontId="4" fillId="6" borderId="20" xfId="0" applyFont="1" applyFill="1" applyBorder="1" applyAlignment="1" applyProtection="1">
      <alignment horizontal="center" vertical="center" wrapText="1"/>
      <protection locked="0"/>
    </xf>
    <xf numFmtId="0" fontId="4" fillId="6" borderId="9" xfId="0" applyFont="1" applyFill="1" applyBorder="1" applyAlignment="1" applyProtection="1">
      <alignment horizontal="center" vertical="center"/>
      <protection locked="0"/>
    </xf>
    <xf numFmtId="0" fontId="4" fillId="6" borderId="9" xfId="0" applyFont="1" applyFill="1" applyBorder="1" applyAlignment="1" applyProtection="1">
      <alignment horizontal="center" vertical="center" wrapText="1"/>
      <protection locked="0"/>
    </xf>
    <xf numFmtId="1" fontId="6" fillId="0" borderId="0" xfId="0" applyNumberFormat="1" applyFont="1" applyAlignment="1">
      <alignment horizontal="center" vertical="center" wrapText="1"/>
    </xf>
    <xf numFmtId="1" fontId="6" fillId="0" borderId="0" xfId="0" applyNumberFormat="1" applyFont="1" applyAlignment="1">
      <alignment horizontal="center"/>
    </xf>
    <xf numFmtId="0" fontId="6" fillId="0" borderId="0" xfId="0" applyFont="1" applyAlignment="1">
      <alignment vertical="center"/>
    </xf>
    <xf numFmtId="0" fontId="11" fillId="3" borderId="0" xfId="0" applyFont="1" applyFill="1"/>
    <xf numFmtId="0" fontId="3" fillId="0" borderId="0" xfId="0" applyFont="1" applyAlignment="1">
      <alignment horizontal="center" vertical="center" wrapText="1"/>
    </xf>
    <xf numFmtId="0" fontId="6" fillId="2" borderId="2" xfId="0" applyFont="1" applyFill="1" applyBorder="1" applyAlignment="1">
      <alignment vertical="center" wrapText="1"/>
    </xf>
    <xf numFmtId="0" fontId="6" fillId="2" borderId="5" xfId="0" applyFont="1" applyFill="1" applyBorder="1" applyAlignment="1">
      <alignment vertical="center" wrapText="1"/>
    </xf>
    <xf numFmtId="49" fontId="6" fillId="2" borderId="1" xfId="0" applyNumberFormat="1" applyFont="1" applyFill="1" applyBorder="1" applyAlignment="1">
      <alignment horizontal="center" vertical="center" wrapText="1"/>
    </xf>
    <xf numFmtId="0" fontId="3" fillId="0" borderId="9" xfId="0" applyFont="1" applyBorder="1" applyAlignment="1" applyProtection="1">
      <alignment horizontal="center" vertical="center"/>
      <protection locked="0"/>
    </xf>
    <xf numFmtId="0" fontId="2" fillId="0" borderId="0" xfId="0" applyFont="1" applyAlignment="1">
      <alignment vertical="center" wrapText="1"/>
    </xf>
    <xf numFmtId="0" fontId="2" fillId="0" borderId="0" xfId="0" applyFont="1" applyAlignment="1">
      <alignment vertical="center"/>
    </xf>
    <xf numFmtId="0" fontId="12" fillId="0" borderId="0" xfId="0" applyFont="1" applyAlignment="1">
      <alignment horizontal="center" vertical="center" wrapText="1"/>
    </xf>
    <xf numFmtId="0" fontId="27" fillId="0" borderId="0" xfId="0" applyFont="1"/>
    <xf numFmtId="0" fontId="27" fillId="0" borderId="0" xfId="0" applyFont="1" applyAlignment="1">
      <alignment horizontal="right"/>
    </xf>
    <xf numFmtId="0" fontId="12" fillId="0" borderId="9" xfId="0" applyFont="1" applyBorder="1" applyAlignment="1">
      <alignment horizontal="left" vertical="top"/>
    </xf>
    <xf numFmtId="0" fontId="12" fillId="4" borderId="9" xfId="0" applyFont="1" applyFill="1" applyBorder="1" applyAlignment="1">
      <alignment horizontal="left" vertical="top" wrapText="1"/>
    </xf>
    <xf numFmtId="0" fontId="12" fillId="0" borderId="9" xfId="0" applyFont="1" applyBorder="1" applyAlignment="1">
      <alignment horizontal="left" vertical="top" wrapText="1"/>
    </xf>
    <xf numFmtId="0" fontId="2" fillId="4" borderId="6" xfId="0" applyFont="1" applyFill="1" applyBorder="1" applyAlignment="1">
      <alignment horizontal="center" vertical="center"/>
    </xf>
    <xf numFmtId="0" fontId="2" fillId="4" borderId="6" xfId="0" applyFont="1" applyFill="1" applyBorder="1" applyAlignment="1">
      <alignment vertical="center" wrapText="1"/>
    </xf>
    <xf numFmtId="0" fontId="2" fillId="4" borderId="1" xfId="0" applyFont="1" applyFill="1" applyBorder="1" applyAlignment="1">
      <alignment vertical="center" wrapText="1"/>
    </xf>
    <xf numFmtId="0" fontId="2" fillId="4" borderId="8" xfId="0" applyFont="1" applyFill="1" applyBorder="1" applyAlignment="1">
      <alignment vertical="center" wrapText="1"/>
    </xf>
    <xf numFmtId="49" fontId="2" fillId="4" borderId="6" xfId="0" applyNumberFormat="1" applyFont="1" applyFill="1" applyBorder="1" applyAlignment="1">
      <alignment horizontal="center" vertical="center" wrapText="1"/>
    </xf>
    <xf numFmtId="0" fontId="2" fillId="4" borderId="1" xfId="0" applyFont="1" applyFill="1" applyBorder="1" applyAlignment="1">
      <alignment horizontal="center" vertical="center"/>
    </xf>
    <xf numFmtId="49" fontId="2" fillId="4" borderId="1" xfId="0" applyNumberFormat="1" applyFont="1" applyFill="1" applyBorder="1" applyAlignment="1">
      <alignment horizontal="center" vertical="center" wrapText="1"/>
    </xf>
    <xf numFmtId="0" fontId="2" fillId="0" borderId="1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9" xfId="0" applyFont="1" applyBorder="1"/>
    <xf numFmtId="14" fontId="3" fillId="0" borderId="9" xfId="0" applyNumberFormat="1" applyFont="1" applyBorder="1"/>
    <xf numFmtId="15" fontId="3" fillId="0" borderId="9" xfId="0" applyNumberFormat="1" applyFont="1" applyBorder="1"/>
    <xf numFmtId="14" fontId="3" fillId="0" borderId="0" xfId="0" applyNumberFormat="1" applyFont="1"/>
    <xf numFmtId="0" fontId="4" fillId="8" borderId="10" xfId="0" applyFont="1" applyFill="1" applyBorder="1"/>
    <xf numFmtId="16" fontId="6" fillId="8" borderId="11" xfId="0" applyNumberFormat="1" applyFont="1" applyFill="1" applyBorder="1" applyAlignment="1">
      <alignment horizontal="left" vertical="center"/>
    </xf>
    <xf numFmtId="0" fontId="10" fillId="8" borderId="11" xfId="0" applyFont="1" applyFill="1" applyBorder="1" applyAlignment="1">
      <alignment vertical="center"/>
    </xf>
    <xf numFmtId="0" fontId="4" fillId="8" borderId="11" xfId="0" applyFont="1" applyFill="1" applyBorder="1"/>
    <xf numFmtId="0" fontId="4" fillId="8" borderId="12" xfId="0" applyFont="1" applyFill="1" applyBorder="1"/>
    <xf numFmtId="0" fontId="4" fillId="8" borderId="13" xfId="0" applyFont="1" applyFill="1" applyBorder="1"/>
    <xf numFmtId="0" fontId="10" fillId="8" borderId="0" xfId="0" applyFont="1" applyFill="1" applyAlignment="1">
      <alignment vertical="center"/>
    </xf>
    <xf numFmtId="0" fontId="4" fillId="8" borderId="0" xfId="0" applyFont="1" applyFill="1"/>
    <xf numFmtId="0" fontId="4" fillId="8" borderId="3" xfId="0" applyFont="1" applyFill="1" applyBorder="1"/>
    <xf numFmtId="0" fontId="4" fillId="8" borderId="14" xfId="0" applyFont="1" applyFill="1" applyBorder="1"/>
    <xf numFmtId="0" fontId="3" fillId="8" borderId="0" xfId="0" applyFont="1" applyFill="1"/>
    <xf numFmtId="0" fontId="12" fillId="8" borderId="0" xfId="0" applyFont="1" applyFill="1" applyAlignment="1">
      <alignment horizontal="left" vertical="top" wrapText="1"/>
    </xf>
    <xf numFmtId="0" fontId="12" fillId="8" borderId="15" xfId="0" applyFont="1" applyFill="1" applyBorder="1" applyAlignment="1">
      <alignment horizontal="left" vertical="top" wrapText="1"/>
    </xf>
    <xf numFmtId="0" fontId="4" fillId="8" borderId="15" xfId="0" applyFont="1" applyFill="1" applyBorder="1" applyAlignment="1">
      <alignment horizontal="center" vertical="center" wrapText="1"/>
    </xf>
    <xf numFmtId="0" fontId="4" fillId="8" borderId="15" xfId="0" applyFont="1" applyFill="1" applyBorder="1"/>
    <xf numFmtId="0" fontId="4" fillId="8" borderId="16" xfId="0" applyFont="1" applyFill="1" applyBorder="1"/>
    <xf numFmtId="1" fontId="9" fillId="4" borderId="1" xfId="0" applyNumberFormat="1" applyFont="1" applyFill="1" applyBorder="1" applyAlignment="1">
      <alignment horizontal="center" vertical="center"/>
    </xf>
    <xf numFmtId="1" fontId="7" fillId="4" borderId="1" xfId="0" applyNumberFormat="1" applyFont="1" applyFill="1" applyBorder="1" applyAlignment="1">
      <alignment horizontal="center" vertical="center"/>
    </xf>
    <xf numFmtId="0" fontId="1" fillId="7" borderId="0" xfId="0" applyFont="1" applyFill="1" applyAlignment="1">
      <alignment horizontal="left" vertical="center"/>
    </xf>
    <xf numFmtId="0" fontId="4" fillId="0" borderId="0" xfId="0" applyFont="1" applyAlignment="1">
      <alignment horizontal="left" vertical="top" wrapText="1"/>
    </xf>
    <xf numFmtId="0" fontId="4" fillId="0" borderId="0" xfId="0" applyFont="1" applyAlignment="1">
      <alignment horizontal="center" vertical="center" wrapText="1"/>
    </xf>
    <xf numFmtId="0" fontId="1" fillId="0" borderId="0" xfId="0" applyFont="1"/>
    <xf numFmtId="0" fontId="1" fillId="0" borderId="0" xfId="0" applyFont="1" applyAlignment="1">
      <alignment horizontal="center" vertical="top"/>
    </xf>
    <xf numFmtId="0" fontId="1" fillId="0" borderId="0" xfId="0" applyFont="1" applyAlignment="1">
      <alignment horizontal="center" vertical="top" wrapText="1"/>
    </xf>
    <xf numFmtId="0" fontId="16" fillId="0" borderId="0" xfId="0" quotePrefix="1" applyFont="1" applyAlignment="1">
      <alignment vertical="center" wrapText="1"/>
    </xf>
    <xf numFmtId="49" fontId="1" fillId="0" borderId="2" xfId="0" applyNumberFormat="1" applyFont="1" applyBorder="1" applyAlignment="1" applyProtection="1">
      <alignment horizontal="center" vertical="center"/>
      <protection locked="0"/>
    </xf>
    <xf numFmtId="0" fontId="1" fillId="0" borderId="9" xfId="0" applyFont="1" applyBorder="1"/>
    <xf numFmtId="0" fontId="26" fillId="0" borderId="0" xfId="0" applyFont="1" applyAlignment="1">
      <alignment vertical="center"/>
    </xf>
    <xf numFmtId="0" fontId="1" fillId="4" borderId="1" xfId="0" applyFont="1" applyFill="1" applyBorder="1" applyAlignment="1">
      <alignment horizontal="center" vertical="center"/>
    </xf>
    <xf numFmtId="0" fontId="1" fillId="0" borderId="0" xfId="0" applyFont="1" applyAlignment="1">
      <alignment horizontal="left" vertical="top"/>
    </xf>
    <xf numFmtId="0" fontId="4" fillId="8" borderId="0" xfId="0" applyFont="1" applyFill="1" applyAlignment="1">
      <alignment horizontal="center" vertical="center" wrapText="1"/>
    </xf>
    <xf numFmtId="0" fontId="1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49" fontId="4" fillId="0" borderId="0" xfId="0" applyNumberFormat="1" applyFont="1" applyAlignment="1">
      <alignment vertical="center"/>
    </xf>
    <xf numFmtId="0" fontId="4" fillId="0" borderId="0" xfId="0" applyFont="1" applyAlignment="1">
      <alignment vertical="center" shrinkToFit="1"/>
    </xf>
    <xf numFmtId="0" fontId="29" fillId="8" borderId="0" xfId="0" applyFont="1" applyFill="1" applyAlignment="1">
      <alignment vertical="top"/>
    </xf>
    <xf numFmtId="0" fontId="6" fillId="9" borderId="1" xfId="0" applyFont="1" applyFill="1" applyBorder="1" applyAlignment="1">
      <alignment horizontal="center" vertical="center" wrapText="1"/>
    </xf>
    <xf numFmtId="0" fontId="6" fillId="9" borderId="37" xfId="0" applyFont="1" applyFill="1" applyBorder="1" applyAlignment="1">
      <alignment horizontal="center" vertical="center" wrapText="1"/>
    </xf>
    <xf numFmtId="0" fontId="6" fillId="9" borderId="12" xfId="0" applyFont="1" applyFill="1" applyBorder="1" applyAlignment="1">
      <alignment horizontal="center" vertical="center" wrapText="1"/>
    </xf>
    <xf numFmtId="1" fontId="7" fillId="4" borderId="7" xfId="0" applyNumberFormat="1" applyFont="1" applyFill="1" applyBorder="1" applyAlignment="1">
      <alignment horizontal="center" vertical="center"/>
    </xf>
    <xf numFmtId="0" fontId="3" fillId="0" borderId="0" xfId="0" applyFont="1" applyAlignment="1">
      <alignment vertical="top" wrapText="1" shrinkToFit="1"/>
    </xf>
    <xf numFmtId="0" fontId="12" fillId="0" borderId="13" xfId="0" applyFont="1" applyBorder="1" applyAlignment="1" applyProtection="1">
      <alignment vertical="center" wrapText="1"/>
      <protection locked="0"/>
    </xf>
    <xf numFmtId="0" fontId="12" fillId="0" borderId="6"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2" fillId="0" borderId="4" xfId="0" applyFont="1" applyBorder="1" applyAlignment="1" applyProtection="1">
      <alignment vertical="center" wrapText="1"/>
      <protection locked="0"/>
    </xf>
    <xf numFmtId="0" fontId="12" fillId="0" borderId="14" xfId="0" applyFont="1" applyBorder="1" applyAlignment="1" applyProtection="1">
      <alignment vertical="center" wrapText="1"/>
      <protection locked="0"/>
    </xf>
    <xf numFmtId="0" fontId="12" fillId="0" borderId="7" xfId="0" applyFont="1" applyBorder="1" applyAlignment="1" applyProtection="1">
      <alignment vertical="center" wrapText="1"/>
      <protection locked="0"/>
    </xf>
    <xf numFmtId="0" fontId="12" fillId="0" borderId="10" xfId="0" applyFont="1" applyBorder="1" applyAlignment="1" applyProtection="1">
      <alignment vertical="center" wrapText="1"/>
      <protection locked="0"/>
    </xf>
    <xf numFmtId="0" fontId="12" fillId="0" borderId="13" xfId="0" applyFont="1" applyBorder="1" applyAlignment="1" applyProtection="1">
      <alignment horizontal="left" vertical="center" wrapText="1"/>
      <protection locked="0"/>
    </xf>
    <xf numFmtId="0" fontId="12" fillId="0" borderId="8" xfId="0" applyFont="1" applyBorder="1" applyAlignment="1" applyProtection="1">
      <alignment vertical="center" wrapText="1"/>
      <protection locked="0"/>
    </xf>
    <xf numFmtId="0" fontId="12" fillId="0" borderId="4" xfId="0" applyFont="1" applyBorder="1" applyAlignment="1" applyProtection="1">
      <alignment horizontal="left" vertical="center" wrapText="1"/>
      <protection locked="0"/>
    </xf>
    <xf numFmtId="49" fontId="10" fillId="0" borderId="0" xfId="0" applyNumberFormat="1" applyFont="1" applyAlignment="1">
      <alignment vertical="center"/>
    </xf>
    <xf numFmtId="0" fontId="4" fillId="0" borderId="0" xfId="0" applyFont="1" applyAlignment="1">
      <alignment vertical="center"/>
    </xf>
    <xf numFmtId="0" fontId="12" fillId="0" borderId="0" xfId="0" applyFont="1" applyAlignment="1">
      <alignment wrapText="1"/>
    </xf>
    <xf numFmtId="10" fontId="4" fillId="0" borderId="0" xfId="0" applyNumberFormat="1" applyFont="1"/>
    <xf numFmtId="0" fontId="1" fillId="0" borderId="0" xfId="0" applyFont="1" applyAlignment="1">
      <alignment vertical="center"/>
    </xf>
    <xf numFmtId="0" fontId="22" fillId="0" borderId="0" xfId="2" applyFill="1" applyAlignment="1" applyProtection="1"/>
    <xf numFmtId="0" fontId="1" fillId="4" borderId="1" xfId="0" applyFont="1" applyFill="1" applyBorder="1" applyAlignment="1">
      <alignment horizontal="left" vertical="center" wrapText="1"/>
    </xf>
    <xf numFmtId="0" fontId="1" fillId="4" borderId="7" xfId="0" applyFont="1" applyFill="1" applyBorder="1" applyAlignment="1">
      <alignment vertical="center" wrapText="1"/>
    </xf>
    <xf numFmtId="0" fontId="1" fillId="4" borderId="6" xfId="0" applyFont="1" applyFill="1" applyBorder="1" applyAlignment="1">
      <alignment vertical="center" wrapText="1"/>
    </xf>
    <xf numFmtId="0" fontId="30" fillId="8" borderId="0" xfId="0" applyFont="1" applyFill="1" applyAlignment="1">
      <alignment vertical="center" wrapText="1"/>
    </xf>
    <xf numFmtId="0" fontId="1" fillId="4" borderId="4" xfId="0" applyFont="1" applyFill="1" applyBorder="1" applyAlignment="1">
      <alignment vertical="center" wrapText="1"/>
    </xf>
    <xf numFmtId="0" fontId="1" fillId="4" borderId="10" xfId="0" applyFont="1" applyFill="1" applyBorder="1" applyAlignment="1">
      <alignment vertical="center" wrapText="1"/>
    </xf>
    <xf numFmtId="0" fontId="1" fillId="4" borderId="13" xfId="0" applyFont="1" applyFill="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wrapText="1"/>
    </xf>
    <xf numFmtId="0" fontId="1" fillId="0" borderId="0" xfId="0" applyFont="1" applyAlignment="1">
      <alignment horizontal="center" vertical="center"/>
    </xf>
    <xf numFmtId="0" fontId="20" fillId="0" borderId="0" xfId="0" applyFont="1" applyAlignment="1">
      <alignment vertical="center" wrapText="1"/>
    </xf>
    <xf numFmtId="0" fontId="1" fillId="0" borderId="9" xfId="0" applyFont="1" applyBorder="1" applyAlignment="1" applyProtection="1">
      <alignment horizontal="center" vertical="center"/>
      <protection locked="0"/>
    </xf>
    <xf numFmtId="49" fontId="1" fillId="4" borderId="1" xfId="0" applyNumberFormat="1" applyFont="1" applyFill="1" applyBorder="1" applyAlignment="1">
      <alignment horizontal="left" vertical="center" wrapText="1"/>
    </xf>
    <xf numFmtId="14" fontId="3" fillId="0" borderId="9" xfId="0" applyNumberFormat="1" applyFont="1" applyBorder="1" applyAlignment="1" applyProtection="1">
      <alignment vertical="center"/>
      <protection locked="0"/>
    </xf>
    <xf numFmtId="0" fontId="3" fillId="0" borderId="9" xfId="0" applyFont="1" applyBorder="1" applyAlignment="1" applyProtection="1">
      <alignment vertical="center"/>
      <protection locked="0"/>
    </xf>
    <xf numFmtId="0" fontId="1" fillId="0" borderId="0" xfId="0" applyFont="1" applyAlignment="1">
      <alignment vertical="top"/>
    </xf>
    <xf numFmtId="0" fontId="25" fillId="0" borderId="0" xfId="0" applyFont="1" applyAlignment="1">
      <alignment horizontal="right"/>
    </xf>
    <xf numFmtId="0" fontId="30" fillId="8" borderId="0" xfId="0" applyFont="1" applyFill="1" applyAlignment="1">
      <alignment vertical="top" wrapText="1"/>
    </xf>
    <xf numFmtId="0" fontId="1" fillId="0" borderId="0" xfId="0" applyFont="1" applyAlignment="1">
      <alignment horizontal="center"/>
    </xf>
    <xf numFmtId="0" fontId="24" fillId="0" borderId="0" xfId="2" applyFont="1" applyFill="1" applyAlignment="1" applyProtection="1">
      <alignment horizontal="right"/>
    </xf>
    <xf numFmtId="0" fontId="4" fillId="4" borderId="14"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14" fillId="0" borderId="0" xfId="0" applyFont="1" applyAlignment="1">
      <alignment vertical="top" wrapText="1"/>
    </xf>
    <xf numFmtId="0" fontId="15" fillId="0" borderId="0" xfId="0" applyFont="1"/>
    <xf numFmtId="0" fontId="15" fillId="0" borderId="0" xfId="0" applyFont="1" applyAlignment="1">
      <alignment horizontal="left" vertical="center"/>
    </xf>
    <xf numFmtId="0" fontId="15" fillId="0" borderId="0" xfId="0" applyFont="1" applyAlignment="1">
      <alignment horizontal="center" vertical="center"/>
    </xf>
    <xf numFmtId="0" fontId="5" fillId="0" borderId="0" xfId="0" applyFont="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3"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1" fillId="0" borderId="15" xfId="0" applyFont="1" applyBorder="1" applyAlignment="1">
      <alignment horizontal="left" vertical="center" wrapText="1"/>
    </xf>
    <xf numFmtId="0" fontId="5" fillId="0" borderId="36" xfId="0" applyFont="1" applyBorder="1" applyAlignment="1">
      <alignment vertical="center"/>
    </xf>
    <xf numFmtId="0" fontId="5" fillId="0" borderId="33" xfId="0" applyFont="1" applyBorder="1" applyAlignment="1">
      <alignment vertical="center"/>
    </xf>
    <xf numFmtId="0" fontId="5" fillId="0" borderId="28" xfId="0" applyFont="1" applyBorder="1" applyAlignment="1">
      <alignment vertical="center"/>
    </xf>
    <xf numFmtId="0" fontId="6" fillId="0" borderId="13" xfId="0" applyFont="1" applyBorder="1" applyAlignment="1">
      <alignment vertical="center"/>
    </xf>
    <xf numFmtId="0" fontId="1" fillId="0" borderId="35" xfId="0" applyFont="1" applyBorder="1" applyAlignment="1">
      <alignment vertical="center"/>
    </xf>
    <xf numFmtId="0" fontId="5" fillId="4" borderId="9" xfId="0" applyFont="1" applyFill="1" applyBorder="1" applyAlignment="1">
      <alignment vertical="center"/>
    </xf>
    <xf numFmtId="0" fontId="5" fillId="0" borderId="35" xfId="0" applyFont="1" applyBorder="1" applyAlignment="1">
      <alignment vertical="center"/>
    </xf>
    <xf numFmtId="0" fontId="5" fillId="6" borderId="9" xfId="0" applyFont="1" applyFill="1" applyBorder="1" applyAlignment="1">
      <alignment vertical="center"/>
    </xf>
    <xf numFmtId="0" fontId="5" fillId="0" borderId="0" xfId="0" applyFont="1" applyAlignment="1">
      <alignment horizontal="center" vertical="center"/>
    </xf>
    <xf numFmtId="0" fontId="5" fillId="0" borderId="35" xfId="0" applyFont="1" applyBorder="1" applyAlignment="1">
      <alignment horizontal="center" vertical="center"/>
    </xf>
    <xf numFmtId="0" fontId="5" fillId="0" borderId="9" xfId="0" applyFont="1" applyBorder="1" applyAlignment="1">
      <alignment vertical="center"/>
    </xf>
    <xf numFmtId="0" fontId="5" fillId="0" borderId="34" xfId="0" applyFont="1" applyBorder="1" applyAlignment="1">
      <alignment horizontal="center" vertical="center"/>
    </xf>
    <xf numFmtId="0" fontId="5" fillId="0" borderId="32" xfId="0" applyFont="1" applyBorder="1" applyAlignment="1">
      <alignment vertical="center"/>
    </xf>
    <xf numFmtId="0" fontId="3" fillId="0" borderId="32" xfId="0" applyFont="1" applyBorder="1" applyAlignment="1">
      <alignment horizontal="left" vertical="center"/>
    </xf>
    <xf numFmtId="0" fontId="3" fillId="0" borderId="29" xfId="0" applyFont="1" applyBorder="1" applyAlignment="1">
      <alignment horizontal="left" vertical="center"/>
    </xf>
    <xf numFmtId="0" fontId="5" fillId="0" borderId="36" xfId="0" applyFont="1" applyBorder="1" applyAlignment="1">
      <alignment horizontal="center" vertical="center"/>
    </xf>
    <xf numFmtId="0" fontId="3" fillId="0" borderId="33" xfId="0" applyFont="1" applyBorder="1" applyAlignment="1">
      <alignment horizontal="left" vertical="center"/>
    </xf>
    <xf numFmtId="0" fontId="3" fillId="0" borderId="28" xfId="0" applyFont="1" applyBorder="1" applyAlignment="1">
      <alignment horizontal="left" vertical="center"/>
    </xf>
    <xf numFmtId="0" fontId="5" fillId="10" borderId="9" xfId="0" applyFont="1" applyFill="1" applyBorder="1" applyAlignment="1">
      <alignment vertical="center"/>
    </xf>
    <xf numFmtId="0" fontId="5" fillId="0" borderId="9" xfId="0" applyFont="1" applyBorder="1" applyAlignment="1">
      <alignment horizontal="center" vertical="center"/>
    </xf>
    <xf numFmtId="0" fontId="5" fillId="0" borderId="34" xfId="0" applyFont="1" applyBorder="1" applyAlignment="1">
      <alignment vertical="center"/>
    </xf>
    <xf numFmtId="0" fontId="5" fillId="0" borderId="32" xfId="0" applyFont="1" applyBorder="1" applyAlignment="1">
      <alignment horizontal="center" vertical="center"/>
    </xf>
    <xf numFmtId="0" fontId="5" fillId="0" borderId="0" xfId="0" applyFont="1" applyAlignment="1">
      <alignment horizontal="left" vertical="center"/>
    </xf>
    <xf numFmtId="0" fontId="5" fillId="0" borderId="11" xfId="0" applyFont="1" applyBorder="1" applyAlignment="1">
      <alignment horizontal="center" vertical="center"/>
    </xf>
    <xf numFmtId="0" fontId="5" fillId="0" borderId="11" xfId="0" applyFont="1" applyBorder="1" applyAlignment="1">
      <alignment horizontal="left" vertical="center"/>
    </xf>
    <xf numFmtId="0" fontId="6" fillId="0" borderId="0" xfId="0" applyFont="1" applyAlignment="1">
      <alignment horizontal="left" vertical="center" wrapText="1"/>
    </xf>
    <xf numFmtId="0" fontId="6" fillId="2" borderId="9" xfId="0" applyFont="1" applyFill="1" applyBorder="1" applyAlignment="1">
      <alignment vertical="center"/>
    </xf>
    <xf numFmtId="0" fontId="6" fillId="2" borderId="17" xfId="0" applyFont="1" applyFill="1" applyBorder="1" applyAlignment="1">
      <alignment vertical="center"/>
    </xf>
    <xf numFmtId="0" fontId="6" fillId="2" borderId="30" xfId="0" applyFont="1" applyFill="1" applyBorder="1" applyAlignment="1">
      <alignment vertical="center"/>
    </xf>
    <xf numFmtId="0" fontId="1" fillId="3" borderId="17" xfId="0" applyFont="1" applyFill="1" applyBorder="1" applyAlignment="1">
      <alignment vertical="center" wrapText="1"/>
    </xf>
    <xf numFmtId="0" fontId="24" fillId="3" borderId="15" xfId="2" applyFont="1" applyFill="1" applyBorder="1" applyAlignment="1" applyProtection="1">
      <alignment horizontal="left" vertical="center"/>
    </xf>
    <xf numFmtId="0" fontId="1" fillId="3" borderId="15" xfId="0" applyFont="1" applyFill="1" applyBorder="1" applyAlignment="1">
      <alignment horizontal="left" vertical="center" wrapText="1"/>
    </xf>
    <xf numFmtId="0" fontId="1" fillId="3" borderId="0" xfId="0" applyFont="1" applyFill="1" applyAlignment="1">
      <alignment horizontal="left" vertical="center" wrapText="1"/>
    </xf>
    <xf numFmtId="0" fontId="6" fillId="0" borderId="0" xfId="0" applyFont="1" applyAlignment="1">
      <alignment horizontal="left" vertical="top"/>
    </xf>
    <xf numFmtId="0" fontId="5" fillId="11" borderId="9" xfId="0" applyFont="1" applyFill="1" applyBorder="1" applyAlignment="1">
      <alignment vertical="center"/>
    </xf>
    <xf numFmtId="0" fontId="1" fillId="0" borderId="9" xfId="0" applyFont="1" applyBorder="1" applyAlignment="1" applyProtection="1">
      <alignment vertical="center"/>
      <protection locked="0"/>
    </xf>
    <xf numFmtId="49" fontId="11" fillId="0" borderId="9" xfId="0" applyNumberFormat="1" applyFont="1" applyBorder="1" applyAlignment="1" applyProtection="1">
      <alignment vertical="center" shrinkToFit="1"/>
      <protection locked="0"/>
    </xf>
    <xf numFmtId="0" fontId="16" fillId="0" borderId="0" xfId="2" applyFont="1" applyFill="1" applyAlignment="1" applyProtection="1">
      <alignment horizontal="left"/>
    </xf>
    <xf numFmtId="0" fontId="33" fillId="0" borderId="9" xfId="2" applyFont="1" applyFill="1" applyBorder="1" applyAlignment="1" applyProtection="1">
      <alignment horizontal="left"/>
    </xf>
    <xf numFmtId="0" fontId="24" fillId="0" borderId="9" xfId="2" applyFont="1" applyFill="1" applyBorder="1" applyAlignment="1" applyProtection="1">
      <alignment horizontal="left"/>
    </xf>
    <xf numFmtId="0" fontId="13" fillId="3" borderId="0" xfId="0" applyFont="1" applyFill="1"/>
    <xf numFmtId="0" fontId="1" fillId="4" borderId="4" xfId="0" applyFont="1" applyFill="1" applyBorder="1" applyAlignment="1">
      <alignment horizontal="center" vertical="center"/>
    </xf>
    <xf numFmtId="0" fontId="4" fillId="8" borderId="11" xfId="0" applyFont="1" applyFill="1" applyBorder="1" applyAlignment="1">
      <alignment horizontal="center" vertical="center" wrapText="1"/>
    </xf>
    <xf numFmtId="0" fontId="26" fillId="0" borderId="0" xfId="0" applyFont="1" applyAlignment="1" applyProtection="1">
      <alignment horizontal="center" vertical="center" wrapText="1" shrinkToFit="1"/>
      <protection locked="0"/>
    </xf>
    <xf numFmtId="0" fontId="26" fillId="0" borderId="0" xfId="0" applyFont="1" applyAlignment="1" applyProtection="1">
      <alignment horizontal="center" vertical="center" wrapText="1"/>
      <protection locked="0"/>
    </xf>
    <xf numFmtId="0" fontId="26" fillId="0" borderId="0" xfId="0" applyFont="1" applyAlignment="1">
      <alignment horizontal="center" vertical="center"/>
    </xf>
    <xf numFmtId="0" fontId="30" fillId="0" borderId="0" xfId="0" applyFont="1" applyAlignment="1">
      <alignment vertical="top"/>
    </xf>
    <xf numFmtId="0" fontId="1" fillId="0" borderId="9" xfId="0" quotePrefix="1" applyFont="1" applyBorder="1"/>
    <xf numFmtId="0" fontId="3" fillId="0" borderId="9" xfId="0" quotePrefix="1" applyFont="1" applyBorder="1"/>
    <xf numFmtId="0" fontId="36" fillId="0" borderId="0" xfId="0" applyFont="1" applyAlignment="1">
      <alignment horizontal="left" vertical="top" wrapText="1"/>
    </xf>
    <xf numFmtId="0" fontId="1" fillId="4" borderId="1" xfId="0" applyFont="1" applyFill="1" applyBorder="1" applyAlignment="1">
      <alignment vertical="center" wrapText="1"/>
    </xf>
    <xf numFmtId="9" fontId="1" fillId="4" borderId="1" xfId="3" applyFont="1" applyFill="1" applyBorder="1" applyAlignment="1" applyProtection="1">
      <alignment horizontal="left" vertical="center" wrapText="1"/>
    </xf>
    <xf numFmtId="0" fontId="1" fillId="3" borderId="1" xfId="0" applyFont="1" applyFill="1" applyBorder="1" applyAlignment="1" applyProtection="1">
      <alignment horizontal="center" vertical="center"/>
      <protection locked="0"/>
    </xf>
    <xf numFmtId="1" fontId="1" fillId="4" borderId="1" xfId="0" applyNumberFormat="1" applyFont="1" applyFill="1" applyBorder="1" applyAlignment="1">
      <alignment horizontal="center" vertical="center" wrapText="1"/>
    </xf>
    <xf numFmtId="0" fontId="12" fillId="0" borderId="0" xfId="0" applyFont="1" applyAlignment="1">
      <alignment vertical="center"/>
    </xf>
    <xf numFmtId="0" fontId="38" fillId="0" borderId="0" xfId="0" applyFont="1" applyAlignment="1">
      <alignment vertical="center"/>
    </xf>
    <xf numFmtId="0" fontId="24" fillId="0" borderId="0" xfId="2" applyFont="1" applyFill="1" applyBorder="1" applyAlignment="1" applyProtection="1">
      <alignment horizontal="left"/>
    </xf>
    <xf numFmtId="0" fontId="38" fillId="8" borderId="0" xfId="0" applyFont="1" applyFill="1"/>
    <xf numFmtId="0" fontId="1" fillId="0" borderId="1" xfId="0" applyFont="1" applyBorder="1" applyAlignment="1" applyProtection="1">
      <alignment horizontal="center" vertical="center"/>
      <protection locked="0"/>
    </xf>
    <xf numFmtId="0" fontId="16" fillId="0" borderId="0" xfId="0" applyFont="1" applyAlignment="1">
      <alignment horizontal="left" vertical="top"/>
    </xf>
    <xf numFmtId="0" fontId="4" fillId="0" borderId="0" xfId="0" applyFont="1" applyAlignment="1">
      <alignment horizontal="left" vertical="center" wrapText="1"/>
    </xf>
    <xf numFmtId="0" fontId="39" fillId="0" borderId="0" xfId="0" applyFont="1"/>
    <xf numFmtId="0" fontId="36" fillId="0" borderId="31" xfId="0" applyFont="1" applyBorder="1" applyAlignment="1">
      <alignment vertical="top" wrapText="1"/>
    </xf>
    <xf numFmtId="0" fontId="1" fillId="3" borderId="39" xfId="0" applyFont="1" applyFill="1" applyBorder="1" applyAlignment="1" applyProtection="1">
      <alignment horizontal="center" vertical="center"/>
      <protection locked="0"/>
    </xf>
    <xf numFmtId="1" fontId="9" fillId="3" borderId="11" xfId="0" applyNumberFormat="1" applyFont="1" applyFill="1" applyBorder="1" applyAlignment="1">
      <alignment horizontal="center" vertical="center"/>
    </xf>
    <xf numFmtId="0" fontId="40" fillId="0" borderId="0" xfId="0" applyFont="1" applyAlignment="1">
      <alignment horizontal="left" vertical="center"/>
    </xf>
    <xf numFmtId="0" fontId="40" fillId="3" borderId="0" xfId="0" applyFont="1" applyFill="1"/>
    <xf numFmtId="0" fontId="41" fillId="0" borderId="0" xfId="2" applyFont="1" applyFill="1" applyAlignment="1" applyProtection="1">
      <alignment horizontal="left"/>
    </xf>
    <xf numFmtId="0" fontId="2" fillId="0" borderId="1" xfId="0" applyFont="1" applyBorder="1" applyAlignment="1">
      <alignment horizontal="center" vertical="center" wrapText="1"/>
    </xf>
    <xf numFmtId="0" fontId="6" fillId="9" borderId="6" xfId="0" applyFont="1" applyFill="1" applyBorder="1" applyAlignment="1">
      <alignment horizontal="center" vertical="center" wrapText="1"/>
    </xf>
    <xf numFmtId="0" fontId="42" fillId="8" borderId="0" xfId="0" applyFont="1" applyFill="1" applyAlignment="1">
      <alignment vertical="center"/>
    </xf>
    <xf numFmtId="0" fontId="4" fillId="4" borderId="27" xfId="0" applyFont="1" applyFill="1" applyBorder="1" applyAlignment="1">
      <alignment horizontal="center" vertical="center" wrapText="1"/>
    </xf>
    <xf numFmtId="0" fontId="10" fillId="4" borderId="9" xfId="0" applyFont="1" applyFill="1" applyBorder="1" applyAlignment="1">
      <alignment horizontal="center"/>
    </xf>
    <xf numFmtId="0" fontId="10" fillId="4" borderId="44" xfId="0" applyFont="1" applyFill="1" applyBorder="1" applyAlignment="1">
      <alignment horizontal="center"/>
    </xf>
    <xf numFmtId="0" fontId="4" fillId="4" borderId="27" xfId="0" applyFont="1" applyFill="1" applyBorder="1" applyAlignment="1">
      <alignment horizontal="center" vertical="center"/>
    </xf>
    <xf numFmtId="0" fontId="4" fillId="2" borderId="38"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0" fillId="2" borderId="27" xfId="0" applyFont="1" applyFill="1" applyBorder="1" applyAlignment="1">
      <alignment horizontal="right" vertical="center" wrapText="1"/>
    </xf>
    <xf numFmtId="0" fontId="4" fillId="2" borderId="29" xfId="0" applyFont="1" applyFill="1" applyBorder="1" applyAlignment="1">
      <alignment horizontal="center" vertical="center" wrapText="1"/>
    </xf>
    <xf numFmtId="0" fontId="40" fillId="2" borderId="41" xfId="0" applyFont="1" applyFill="1" applyBorder="1" applyAlignment="1">
      <alignment horizontal="right" vertical="center" wrapText="1"/>
    </xf>
    <xf numFmtId="0" fontId="3" fillId="0" borderId="31" xfId="0" applyFont="1" applyBorder="1" applyAlignment="1">
      <alignment horizontal="left" vertical="center"/>
    </xf>
    <xf numFmtId="0" fontId="1" fillId="0" borderId="0" xfId="0" applyFont="1" applyAlignment="1">
      <alignment horizontal="left" vertical="center"/>
    </xf>
    <xf numFmtId="0" fontId="30" fillId="0" borderId="0" xfId="0" applyFont="1" applyAlignment="1">
      <alignment horizontal="left" vertical="top" wrapText="1"/>
    </xf>
    <xf numFmtId="0" fontId="1" fillId="0" borderId="0" xfId="0" applyFont="1" applyAlignment="1">
      <alignment horizontal="left" vertical="top" wrapText="1"/>
    </xf>
    <xf numFmtId="49" fontId="2" fillId="4" borderId="6" xfId="0" applyNumberFormat="1" applyFont="1" applyFill="1" applyBorder="1" applyAlignment="1">
      <alignment horizontal="center" vertical="center"/>
    </xf>
    <xf numFmtId="0" fontId="6" fillId="0" borderId="0" xfId="0" applyFont="1" applyAlignment="1">
      <alignment horizontal="left" vertical="top" wrapText="1"/>
    </xf>
    <xf numFmtId="1" fontId="10" fillId="12" borderId="44" xfId="0" applyNumberFormat="1" applyFont="1" applyFill="1" applyBorder="1" applyAlignment="1">
      <alignment horizontal="center" vertical="center" wrapText="1"/>
    </xf>
    <xf numFmtId="0" fontId="10" fillId="12" borderId="9" xfId="0" applyFont="1" applyFill="1" applyBorder="1" applyAlignment="1">
      <alignment horizontal="center" vertical="center"/>
    </xf>
    <xf numFmtId="0" fontId="6" fillId="3" borderId="0" xfId="0" applyFont="1" applyFill="1" applyAlignment="1">
      <alignment horizontal="left" vertical="top"/>
    </xf>
    <xf numFmtId="0" fontId="4" fillId="3" borderId="0" xfId="0" applyFont="1" applyFill="1" applyAlignment="1">
      <alignment horizontal="left" vertical="top" wrapText="1"/>
    </xf>
    <xf numFmtId="0" fontId="1" fillId="3" borderId="0" xfId="0" applyFont="1" applyFill="1" applyAlignment="1">
      <alignment horizontal="left" vertical="top"/>
    </xf>
    <xf numFmtId="0" fontId="3" fillId="3" borderId="0" xfId="0" applyFont="1" applyFill="1" applyAlignment="1">
      <alignment horizontal="left" vertical="center" wrapText="1"/>
    </xf>
    <xf numFmtId="1" fontId="6" fillId="3" borderId="0" xfId="0" applyNumberFormat="1" applyFont="1" applyFill="1" applyAlignment="1">
      <alignment horizontal="center" vertical="center" wrapText="1"/>
    </xf>
    <xf numFmtId="0" fontId="30" fillId="3" borderId="0" xfId="0" applyFont="1" applyFill="1" applyAlignment="1">
      <alignment vertical="top" wrapText="1"/>
    </xf>
    <xf numFmtId="0" fontId="30" fillId="3" borderId="0" xfId="0" applyFont="1" applyFill="1" applyAlignment="1">
      <alignment vertical="top"/>
    </xf>
    <xf numFmtId="0" fontId="1" fillId="6" borderId="1" xfId="0" applyFont="1" applyFill="1" applyBorder="1" applyAlignment="1" applyProtection="1">
      <alignment horizontal="center" vertical="top" wrapText="1"/>
      <protection locked="0"/>
    </xf>
    <xf numFmtId="0" fontId="4" fillId="6" borderId="1" xfId="0" applyFont="1" applyFill="1" applyBorder="1" applyAlignment="1" applyProtection="1">
      <alignment horizontal="center" vertical="top" wrapText="1"/>
      <protection locked="0"/>
    </xf>
    <xf numFmtId="0" fontId="4" fillId="6" borderId="6" xfId="0" applyFont="1" applyFill="1" applyBorder="1" applyAlignment="1" applyProtection="1">
      <alignment horizontal="center" vertical="top" wrapText="1"/>
      <protection locked="0"/>
    </xf>
    <xf numFmtId="0" fontId="0" fillId="0" borderId="0" xfId="0" applyAlignment="1">
      <alignment vertical="center"/>
    </xf>
    <xf numFmtId="0" fontId="0" fillId="0" borderId="0" xfId="0" applyAlignment="1">
      <alignment horizontal="left" vertical="center"/>
    </xf>
    <xf numFmtId="0" fontId="34" fillId="0" borderId="0" xfId="0" applyFont="1" applyAlignment="1">
      <alignment horizontal="left" vertical="center" wrapText="1"/>
    </xf>
    <xf numFmtId="9" fontId="1" fillId="4" borderId="1" xfId="0" applyNumberFormat="1" applyFont="1" applyFill="1" applyBorder="1" applyAlignment="1">
      <alignment horizontal="left" vertical="center" wrapText="1"/>
    </xf>
    <xf numFmtId="0" fontId="1" fillId="4" borderId="1" xfId="0" applyFont="1" applyFill="1" applyBorder="1" applyAlignment="1">
      <alignment horizontal="center" vertical="center" wrapText="1"/>
    </xf>
    <xf numFmtId="10" fontId="1" fillId="4" borderId="1" xfId="0" applyNumberFormat="1" applyFont="1" applyFill="1" applyBorder="1" applyAlignment="1">
      <alignment horizontal="center" vertical="center" wrapText="1"/>
    </xf>
    <xf numFmtId="0" fontId="1" fillId="4" borderId="6" xfId="0" applyFont="1" applyFill="1" applyBorder="1" applyAlignment="1">
      <alignment horizontal="left" vertical="center" wrapText="1"/>
    </xf>
    <xf numFmtId="0" fontId="24" fillId="3" borderId="9" xfId="2" applyFont="1" applyFill="1" applyBorder="1" applyAlignment="1" applyProtection="1">
      <alignment horizontal="left" vertical="center"/>
    </xf>
    <xf numFmtId="0" fontId="24" fillId="0" borderId="9" xfId="2" applyFont="1" applyBorder="1" applyAlignment="1" applyProtection="1">
      <alignment horizontal="left" vertical="center"/>
    </xf>
    <xf numFmtId="10" fontId="1" fillId="0" borderId="0" xfId="0" applyNumberFormat="1" applyFont="1"/>
    <xf numFmtId="1" fontId="9" fillId="3" borderId="15" xfId="0" applyNumberFormat="1" applyFont="1" applyFill="1" applyBorder="1" applyAlignment="1">
      <alignment horizontal="center" vertical="center"/>
    </xf>
    <xf numFmtId="0" fontId="3" fillId="0" borderId="9" xfId="0" applyFont="1" applyBorder="1" applyAlignment="1">
      <alignment horizontal="center" vertical="center"/>
    </xf>
    <xf numFmtId="0" fontId="43" fillId="0" borderId="0" xfId="0" applyFont="1"/>
    <xf numFmtId="0" fontId="1" fillId="6" borderId="1" xfId="0" applyFont="1" applyFill="1" applyBorder="1" applyAlignment="1" applyProtection="1">
      <alignment horizontal="center" vertical="center" shrinkToFit="1"/>
      <protection locked="0"/>
    </xf>
    <xf numFmtId="1" fontId="9" fillId="6" borderId="1" xfId="0" applyNumberFormat="1" applyFont="1" applyFill="1" applyBorder="1" applyAlignment="1" applyProtection="1">
      <alignment horizontal="center" vertical="center"/>
      <protection locked="0"/>
    </xf>
    <xf numFmtId="0" fontId="3" fillId="0" borderId="27" xfId="0" applyFont="1" applyBorder="1" applyAlignment="1">
      <alignment horizontal="center" vertical="center"/>
    </xf>
    <xf numFmtId="0" fontId="23" fillId="0" borderId="0" xfId="0" applyFont="1" applyAlignment="1">
      <alignment horizontal="left" vertical="center" wrapText="1"/>
    </xf>
    <xf numFmtId="0" fontId="1" fillId="3" borderId="30" xfId="0" applyFont="1" applyFill="1" applyBorder="1" applyAlignment="1">
      <alignment horizontal="left" vertical="center" wrapText="1"/>
    </xf>
    <xf numFmtId="0" fontId="1" fillId="3" borderId="27"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35" fillId="3" borderId="30" xfId="0" applyFont="1" applyFill="1" applyBorder="1" applyAlignment="1">
      <alignment horizontal="left" vertical="center" wrapText="1"/>
    </xf>
    <xf numFmtId="0" fontId="35" fillId="3" borderId="27" xfId="0" applyFont="1" applyFill="1" applyBorder="1" applyAlignment="1">
      <alignment horizontal="left" vertical="center" wrapText="1"/>
    </xf>
    <xf numFmtId="0" fontId="6" fillId="2" borderId="30" xfId="0" applyFont="1" applyFill="1" applyBorder="1" applyAlignment="1">
      <alignment horizontal="left" vertical="center"/>
    </xf>
    <xf numFmtId="0" fontId="6" fillId="2" borderId="27" xfId="0" applyFont="1" applyFill="1" applyBorder="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xf>
    <xf numFmtId="0" fontId="3" fillId="0" borderId="31" xfId="0" applyFont="1" applyBorder="1" applyAlignment="1">
      <alignment horizontal="left" vertical="center"/>
    </xf>
    <xf numFmtId="0" fontId="3" fillId="0" borderId="0" xfId="0" applyFont="1" applyAlignment="1">
      <alignment horizontal="left" vertical="center" wrapText="1"/>
    </xf>
    <xf numFmtId="0" fontId="3" fillId="0" borderId="31" xfId="0" applyFont="1" applyBorder="1" applyAlignment="1">
      <alignment horizontal="left" vertical="center" wrapText="1"/>
    </xf>
    <xf numFmtId="0" fontId="20" fillId="0" borderId="0" xfId="0" applyFont="1" applyAlignment="1">
      <alignment horizontal="left" vertical="center" wrapText="1"/>
    </xf>
    <xf numFmtId="0" fontId="1" fillId="0" borderId="0" xfId="0" applyFont="1" applyAlignment="1">
      <alignment horizontal="left" vertical="center"/>
    </xf>
    <xf numFmtId="49" fontId="11" fillId="0" borderId="17" xfId="0" applyNumberFormat="1" applyFont="1" applyBorder="1" applyAlignment="1" applyProtection="1">
      <alignment horizontal="left" vertical="center" shrinkToFit="1"/>
      <protection locked="0"/>
    </xf>
    <xf numFmtId="49" fontId="11" fillId="0" borderId="30" xfId="0" applyNumberFormat="1" applyFont="1" applyBorder="1" applyAlignment="1" applyProtection="1">
      <alignment horizontal="left" vertical="center" shrinkToFit="1"/>
      <protection locked="0"/>
    </xf>
    <xf numFmtId="49" fontId="11" fillId="0" borderId="27" xfId="0" applyNumberFormat="1" applyFont="1" applyBorder="1" applyAlignment="1" applyProtection="1">
      <alignment horizontal="left" vertical="center" shrinkToFit="1"/>
      <protection locked="0"/>
    </xf>
    <xf numFmtId="0" fontId="16" fillId="0" borderId="0" xfId="0" quotePrefix="1" applyFont="1" applyAlignment="1">
      <alignment horizontal="left" vertical="center" wrapText="1"/>
    </xf>
    <xf numFmtId="0" fontId="11" fillId="0" borderId="9" xfId="0" applyFont="1" applyBorder="1" applyAlignment="1" applyProtection="1">
      <alignment horizontal="left" vertical="center" shrinkToFit="1"/>
      <protection locked="0"/>
    </xf>
    <xf numFmtId="0" fontId="31" fillId="0" borderId="9" xfId="0" applyFont="1" applyBorder="1" applyAlignment="1" applyProtection="1">
      <alignment horizontal="left" vertical="center" shrinkToFit="1"/>
      <protection locked="0"/>
    </xf>
    <xf numFmtId="0" fontId="1" fillId="0" borderId="17" xfId="0" applyFont="1" applyBorder="1" applyAlignment="1" applyProtection="1">
      <alignment horizontal="center" vertical="center" shrinkToFit="1"/>
      <protection locked="0"/>
    </xf>
    <xf numFmtId="0" fontId="28" fillId="0" borderId="27" xfId="0" applyFont="1" applyBorder="1" applyAlignment="1" applyProtection="1">
      <alignment horizontal="center" vertical="center" shrinkToFit="1"/>
      <protection locked="0"/>
    </xf>
    <xf numFmtId="49" fontId="1" fillId="0" borderId="4" xfId="0" applyNumberFormat="1" applyFont="1" applyBorder="1" applyAlignment="1" applyProtection="1">
      <alignment horizontal="center" vertical="center" wrapText="1" shrinkToFit="1"/>
      <protection locked="0"/>
    </xf>
    <xf numFmtId="49" fontId="1" fillId="0" borderId="5" xfId="0" applyNumberFormat="1" applyFont="1" applyBorder="1" applyAlignment="1" applyProtection="1">
      <alignment horizontal="center" vertical="center" shrinkToFit="1"/>
      <protection locked="0"/>
    </xf>
    <xf numFmtId="49" fontId="1" fillId="0" borderId="2" xfId="0" applyNumberFormat="1" applyFont="1" applyBorder="1" applyAlignment="1" applyProtection="1">
      <alignment horizontal="center" vertical="center" shrinkToFit="1"/>
      <protection locked="0"/>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1" fillId="0" borderId="32" xfId="0" applyFont="1" applyBorder="1" applyAlignment="1">
      <alignment horizontal="center" vertical="top"/>
    </xf>
    <xf numFmtId="0" fontId="1" fillId="0" borderId="27" xfId="0" applyFont="1" applyBorder="1" applyAlignment="1" applyProtection="1">
      <alignment horizontal="center" vertical="center" shrinkToFit="1"/>
      <protection locked="0"/>
    </xf>
    <xf numFmtId="0" fontId="1" fillId="0" borderId="32" xfId="0" applyFont="1" applyBorder="1" applyAlignment="1">
      <alignment horizontal="center" vertical="top"/>
    </xf>
    <xf numFmtId="0" fontId="11" fillId="0" borderId="32" xfId="0" applyFont="1" applyBorder="1" applyAlignment="1">
      <alignment horizontal="center" vertical="top" wrapText="1"/>
    </xf>
    <xf numFmtId="0" fontId="3" fillId="0" borderId="17"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11" fillId="0" borderId="0" xfId="0" applyFont="1" applyAlignment="1">
      <alignment horizontal="left" vertical="top" wrapText="1"/>
    </xf>
    <xf numFmtId="0" fontId="24" fillId="0" borderId="0" xfId="2" applyFont="1" applyFill="1" applyAlignment="1" applyProtection="1">
      <alignment horizontal="right"/>
    </xf>
    <xf numFmtId="0" fontId="4" fillId="0" borderId="4"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14" fontId="4" fillId="0" borderId="4" xfId="0" applyNumberFormat="1" applyFont="1" applyBorder="1" applyAlignment="1" applyProtection="1">
      <alignment horizontal="center" vertical="center" shrinkToFit="1"/>
      <protection locked="0"/>
    </xf>
    <xf numFmtId="14" fontId="4" fillId="0" borderId="2" xfId="0" applyNumberFormat="1" applyFont="1" applyBorder="1" applyAlignment="1" applyProtection="1">
      <alignment horizontal="center" vertical="center" shrinkToFit="1"/>
      <protection locked="0"/>
    </xf>
    <xf numFmtId="0" fontId="1" fillId="0" borderId="4"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2" xfId="0" applyFont="1" applyBorder="1" applyAlignment="1">
      <alignment horizontal="left" vertical="top"/>
    </xf>
    <xf numFmtId="14" fontId="4" fillId="0" borderId="4" xfId="0" applyNumberFormat="1" applyFont="1" applyBorder="1" applyAlignment="1" applyProtection="1">
      <alignment horizontal="center" vertical="center"/>
      <protection locked="0"/>
    </xf>
    <xf numFmtId="14" fontId="4" fillId="0" borderId="2" xfId="0" applyNumberFormat="1" applyFont="1" applyBorder="1" applyAlignment="1" applyProtection="1">
      <alignment horizontal="center" vertical="center"/>
      <protection locked="0"/>
    </xf>
    <xf numFmtId="0" fontId="4" fillId="0" borderId="10"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6" borderId="39" xfId="0" applyFont="1" applyFill="1" applyBorder="1" applyAlignment="1" applyProtection="1">
      <alignment horizontal="center" vertical="center" wrapText="1"/>
      <protection locked="0"/>
    </xf>
    <xf numFmtId="0" fontId="4" fillId="6" borderId="43" xfId="0" applyFont="1" applyFill="1" applyBorder="1" applyAlignment="1" applyProtection="1">
      <alignment horizontal="center" vertical="center" wrapText="1"/>
      <protection locked="0"/>
    </xf>
    <xf numFmtId="0" fontId="4" fillId="6" borderId="45" xfId="0" applyFont="1" applyFill="1" applyBorder="1" applyAlignment="1" applyProtection="1">
      <alignment horizontal="center" vertical="center" wrapText="1"/>
      <protection locked="0"/>
    </xf>
    <xf numFmtId="0" fontId="4" fillId="6" borderId="46" xfId="0" applyFont="1" applyFill="1" applyBorder="1" applyAlignment="1" applyProtection="1">
      <alignment horizontal="center" vertical="center" wrapText="1"/>
      <protection locked="0"/>
    </xf>
    <xf numFmtId="0" fontId="4" fillId="6" borderId="47" xfId="0" applyFont="1" applyFill="1" applyBorder="1" applyAlignment="1" applyProtection="1">
      <alignment horizontal="center" vertical="center" wrapText="1"/>
      <protection locked="0"/>
    </xf>
    <xf numFmtId="0" fontId="4" fillId="6" borderId="48" xfId="0" applyFont="1" applyFill="1" applyBorder="1" applyAlignment="1" applyProtection="1">
      <alignment horizontal="center" vertical="center" wrapText="1"/>
      <protection locked="0"/>
    </xf>
    <xf numFmtId="0" fontId="4" fillId="6" borderId="42" xfId="0" applyFont="1" applyFill="1" applyBorder="1" applyAlignment="1" applyProtection="1">
      <alignment horizontal="center" vertical="center" wrapText="1"/>
      <protection locked="0"/>
    </xf>
    <xf numFmtId="0" fontId="4" fillId="6" borderId="40" xfId="0" applyFont="1" applyFill="1" applyBorder="1" applyAlignment="1" applyProtection="1">
      <alignment horizontal="center" vertical="center" wrapText="1"/>
      <protection locked="0"/>
    </xf>
    <xf numFmtId="0" fontId="4" fillId="6" borderId="18" xfId="0" applyFont="1" applyFill="1" applyBorder="1" applyAlignment="1" applyProtection="1">
      <alignment horizontal="center" vertical="center" wrapText="1"/>
      <protection locked="0"/>
    </xf>
    <xf numFmtId="0" fontId="4" fillId="6" borderId="44" xfId="0" applyFont="1" applyFill="1" applyBorder="1" applyAlignment="1" applyProtection="1">
      <alignment horizontal="center" vertical="center" wrapText="1"/>
      <protection locked="0"/>
    </xf>
    <xf numFmtId="0" fontId="23" fillId="2" borderId="19" xfId="0" applyFont="1" applyFill="1" applyBorder="1" applyAlignment="1">
      <alignment horizontal="center" vertical="center" wrapText="1"/>
    </xf>
    <xf numFmtId="0" fontId="23" fillId="2" borderId="21"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3" fillId="2" borderId="23"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2" borderId="26" xfId="0" applyFont="1" applyFill="1" applyBorder="1" applyAlignment="1">
      <alignment horizontal="center" vertical="center" wrapText="1"/>
    </xf>
    <xf numFmtId="0" fontId="12" fillId="3" borderId="0" xfId="0" applyFont="1" applyFill="1" applyAlignment="1">
      <alignment horizontal="left" vertical="center" wrapText="1"/>
    </xf>
    <xf numFmtId="0" fontId="12" fillId="3" borderId="11" xfId="0" applyFont="1" applyFill="1" applyBorder="1" applyAlignment="1">
      <alignment horizontal="left" vertical="center" wrapText="1"/>
    </xf>
    <xf numFmtId="0" fontId="30" fillId="3" borderId="0" xfId="0" applyFont="1" applyFill="1" applyAlignment="1">
      <alignment horizontal="left" vertical="top" wrapText="1"/>
    </xf>
    <xf numFmtId="0" fontId="1" fillId="0" borderId="36" xfId="0" applyFont="1" applyBorder="1" applyAlignment="1" applyProtection="1">
      <alignment horizontal="left" vertical="top" wrapText="1" shrinkToFit="1"/>
      <protection locked="0"/>
    </xf>
    <xf numFmtId="0" fontId="3" fillId="0" borderId="33" xfId="0" applyFont="1" applyBorder="1" applyAlignment="1" applyProtection="1">
      <alignment horizontal="left" vertical="top" wrapText="1" shrinkToFit="1"/>
      <protection locked="0"/>
    </xf>
    <xf numFmtId="0" fontId="3" fillId="0" borderId="28" xfId="0" applyFont="1" applyBorder="1" applyAlignment="1" applyProtection="1">
      <alignment horizontal="left" vertical="top" wrapText="1" shrinkToFit="1"/>
      <protection locked="0"/>
    </xf>
    <xf numFmtId="0" fontId="3" fillId="0" borderId="35" xfId="0" applyFont="1" applyBorder="1" applyAlignment="1" applyProtection="1">
      <alignment horizontal="left" vertical="top" wrapText="1" shrinkToFit="1"/>
      <protection locked="0"/>
    </xf>
    <xf numFmtId="0" fontId="3" fillId="0" borderId="0" xfId="0" applyFont="1" applyAlignment="1" applyProtection="1">
      <alignment horizontal="left" vertical="top" wrapText="1" shrinkToFit="1"/>
      <protection locked="0"/>
    </xf>
    <xf numFmtId="0" fontId="3" fillId="0" borderId="31" xfId="0" applyFont="1" applyBorder="1" applyAlignment="1" applyProtection="1">
      <alignment horizontal="left" vertical="top" wrapText="1" shrinkToFit="1"/>
      <protection locked="0"/>
    </xf>
    <xf numFmtId="0" fontId="3" fillId="0" borderId="34" xfId="0" applyFont="1" applyBorder="1" applyAlignment="1" applyProtection="1">
      <alignment horizontal="left" vertical="top" wrapText="1" shrinkToFit="1"/>
      <protection locked="0"/>
    </xf>
    <xf numFmtId="0" fontId="3" fillId="0" borderId="32" xfId="0" applyFont="1" applyBorder="1" applyAlignment="1" applyProtection="1">
      <alignment horizontal="left" vertical="top" wrapText="1" shrinkToFit="1"/>
      <protection locked="0"/>
    </xf>
    <xf numFmtId="0" fontId="3" fillId="0" borderId="29" xfId="0" applyFont="1" applyBorder="1" applyAlignment="1" applyProtection="1">
      <alignment horizontal="left" vertical="top" wrapText="1" shrinkToFit="1"/>
      <protection locked="0"/>
    </xf>
    <xf numFmtId="0" fontId="6" fillId="0" borderId="0" xfId="0" applyFont="1" applyAlignment="1">
      <alignment horizontal="left" wrapText="1"/>
    </xf>
    <xf numFmtId="0" fontId="6" fillId="0" borderId="31" xfId="0" applyFont="1" applyBorder="1" applyAlignment="1">
      <alignment horizontal="left" wrapText="1"/>
    </xf>
    <xf numFmtId="0" fontId="1" fillId="0" borderId="0" xfId="0" applyFont="1" applyAlignment="1">
      <alignment horizontal="left" vertical="top" wrapText="1"/>
    </xf>
    <xf numFmtId="0" fontId="1" fillId="0" borderId="3" xfId="0" applyFont="1" applyBorder="1" applyAlignment="1">
      <alignment horizontal="left" vertical="top" wrapText="1"/>
    </xf>
    <xf numFmtId="0" fontId="6" fillId="0" borderId="0" xfId="0" applyFont="1" applyAlignment="1">
      <alignment horizontal="left" vertical="top" wrapText="1"/>
    </xf>
    <xf numFmtId="0" fontId="6" fillId="0" borderId="31" xfId="0" applyFont="1" applyBorder="1" applyAlignment="1">
      <alignment horizontal="left" vertical="top" wrapText="1"/>
    </xf>
    <xf numFmtId="0" fontId="3" fillId="0" borderId="4" xfId="0" applyFont="1" applyBorder="1" applyAlignment="1" applyProtection="1">
      <alignment horizontal="left" vertical="top" wrapText="1" shrinkToFit="1"/>
      <protection locked="0"/>
    </xf>
    <xf numFmtId="0" fontId="3" fillId="0" borderId="5" xfId="0" applyFont="1" applyBorder="1" applyAlignment="1" applyProtection="1">
      <alignment horizontal="left" vertical="top" wrapText="1" shrinkToFit="1"/>
      <protection locked="0"/>
    </xf>
    <xf numFmtId="0" fontId="3" fillId="0" borderId="2" xfId="0" applyFont="1" applyBorder="1" applyAlignment="1" applyProtection="1">
      <alignment horizontal="left" vertical="top" wrapText="1" shrinkToFit="1"/>
      <protection locked="0"/>
    </xf>
    <xf numFmtId="0" fontId="19" fillId="0" borderId="0" xfId="0" applyFont="1" applyAlignment="1">
      <alignment horizontal="left" vertical="center" wrapText="1"/>
    </xf>
    <xf numFmtId="0" fontId="1" fillId="4" borderId="21"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3" fillId="2" borderId="24" xfId="0" applyFont="1" applyFill="1" applyBorder="1" applyAlignment="1">
      <alignment horizontal="right" vertical="center" wrapText="1" indent="5"/>
    </xf>
    <xf numFmtId="0" fontId="3" fillId="2" borderId="25" xfId="0" applyFont="1" applyFill="1" applyBorder="1" applyAlignment="1">
      <alignment horizontal="right" vertical="center" wrapText="1" indent="5"/>
    </xf>
    <xf numFmtId="0" fontId="3" fillId="2" borderId="26" xfId="0" applyFont="1" applyFill="1" applyBorder="1" applyAlignment="1">
      <alignment horizontal="right" vertical="center" wrapText="1" indent="5"/>
    </xf>
    <xf numFmtId="0" fontId="6" fillId="4" borderId="20"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1" fillId="2" borderId="19" xfId="0" applyFont="1" applyFill="1" applyBorder="1" applyAlignment="1">
      <alignment horizontal="right" vertical="center" wrapText="1" indent="5"/>
    </xf>
    <xf numFmtId="0" fontId="1" fillId="2" borderId="20" xfId="0" applyFont="1" applyFill="1" applyBorder="1" applyAlignment="1">
      <alignment horizontal="right" vertical="center" wrapText="1" indent="5"/>
    </xf>
    <xf numFmtId="0" fontId="1" fillId="2" borderId="21" xfId="0" applyFont="1" applyFill="1" applyBorder="1" applyAlignment="1">
      <alignment horizontal="right" vertical="center" wrapText="1" indent="5"/>
    </xf>
    <xf numFmtId="0" fontId="3" fillId="2" borderId="22" xfId="0" applyFont="1" applyFill="1" applyBorder="1" applyAlignment="1">
      <alignment horizontal="right" vertical="center" wrapText="1" indent="5"/>
    </xf>
    <xf numFmtId="0" fontId="3" fillId="2" borderId="9" xfId="0" applyFont="1" applyFill="1" applyBorder="1" applyAlignment="1">
      <alignment horizontal="right" vertical="center" wrapText="1" indent="5"/>
    </xf>
    <xf numFmtId="0" fontId="3" fillId="2" borderId="23" xfId="0" applyFont="1" applyFill="1" applyBorder="1" applyAlignment="1">
      <alignment horizontal="right" vertical="center" wrapText="1" indent="5"/>
    </xf>
    <xf numFmtId="0" fontId="4" fillId="2" borderId="22" xfId="0" applyFont="1" applyFill="1" applyBorder="1" applyAlignment="1">
      <alignment horizontal="right" vertical="center" wrapText="1" indent="5"/>
    </xf>
    <xf numFmtId="0" fontId="4" fillId="2" borderId="9" xfId="0" applyFont="1" applyFill="1" applyBorder="1" applyAlignment="1">
      <alignment horizontal="right" vertical="center" wrapText="1" indent="5"/>
    </xf>
    <xf numFmtId="0" fontId="4" fillId="2" borderId="23" xfId="0" applyFont="1" applyFill="1" applyBorder="1" applyAlignment="1">
      <alignment horizontal="right" vertical="center" wrapText="1" indent="5"/>
    </xf>
    <xf numFmtId="0" fontId="30" fillId="8" borderId="0" xfId="0" applyFont="1" applyFill="1" applyAlignment="1">
      <alignment horizontal="left" vertical="center" wrapText="1"/>
    </xf>
    <xf numFmtId="0" fontId="30" fillId="8" borderId="3" xfId="0" applyFont="1" applyFill="1" applyBorder="1" applyAlignment="1">
      <alignment horizontal="left" vertical="center" wrapText="1"/>
    </xf>
    <xf numFmtId="0" fontId="3" fillId="0" borderId="0" xfId="0" applyFont="1" applyAlignment="1">
      <alignment horizontal="left" wrapText="1"/>
    </xf>
    <xf numFmtId="0" fontId="4" fillId="0" borderId="0" xfId="0" applyFont="1" applyAlignment="1">
      <alignment horizontal="left" wrapText="1"/>
    </xf>
    <xf numFmtId="0" fontId="6" fillId="9" borderId="4" xfId="0" applyFont="1" applyFill="1" applyBorder="1" applyAlignment="1">
      <alignment horizontal="left" vertical="center" wrapText="1"/>
    </xf>
    <xf numFmtId="0" fontId="6" fillId="9" borderId="2" xfId="0" applyFont="1" applyFill="1" applyBorder="1" applyAlignment="1">
      <alignment horizontal="left" vertical="center" wrapText="1"/>
    </xf>
    <xf numFmtId="0" fontId="30" fillId="8" borderId="0" xfId="0" applyFont="1" applyFill="1" applyAlignment="1">
      <alignment horizontal="left" vertical="top" wrapText="1"/>
    </xf>
    <xf numFmtId="0" fontId="30" fillId="8" borderId="3" xfId="0" applyFont="1" applyFill="1" applyBorder="1" applyAlignment="1">
      <alignment horizontal="left" vertical="top" wrapText="1"/>
    </xf>
    <xf numFmtId="0" fontId="1" fillId="0" borderId="33" xfId="0" applyFont="1" applyBorder="1" applyAlignment="1" applyProtection="1">
      <alignment horizontal="left" vertical="top" wrapText="1" shrinkToFit="1"/>
      <protection locked="0"/>
    </xf>
    <xf numFmtId="0" fontId="1" fillId="0" borderId="28" xfId="0" applyFont="1" applyBorder="1" applyAlignment="1" applyProtection="1">
      <alignment horizontal="left" vertical="top" wrapText="1" shrinkToFit="1"/>
      <protection locked="0"/>
    </xf>
    <xf numFmtId="0" fontId="1" fillId="0" borderId="35" xfId="0" applyFont="1" applyBorder="1" applyAlignment="1" applyProtection="1">
      <alignment horizontal="left" vertical="top" wrapText="1" shrinkToFit="1"/>
      <protection locked="0"/>
    </xf>
    <xf numFmtId="0" fontId="1" fillId="0" borderId="0" xfId="0" applyFont="1" applyAlignment="1" applyProtection="1">
      <alignment horizontal="left" vertical="top" wrapText="1" shrinkToFit="1"/>
      <protection locked="0"/>
    </xf>
    <xf numFmtId="0" fontId="1" fillId="0" borderId="31" xfId="0" applyFont="1" applyBorder="1" applyAlignment="1" applyProtection="1">
      <alignment horizontal="left" vertical="top" wrapText="1" shrinkToFit="1"/>
      <protection locked="0"/>
    </xf>
    <xf numFmtId="0" fontId="1" fillId="0" borderId="34" xfId="0" applyFont="1" applyBorder="1" applyAlignment="1" applyProtection="1">
      <alignment horizontal="left" vertical="top" wrapText="1" shrinkToFit="1"/>
      <protection locked="0"/>
    </xf>
    <xf numFmtId="0" fontId="1" fillId="0" borderId="32" xfId="0" applyFont="1" applyBorder="1" applyAlignment="1" applyProtection="1">
      <alignment horizontal="left" vertical="top" wrapText="1" shrinkToFit="1"/>
      <protection locked="0"/>
    </xf>
    <xf numFmtId="0" fontId="1" fillId="0" borderId="29" xfId="0" applyFont="1" applyBorder="1" applyAlignment="1" applyProtection="1">
      <alignment horizontal="left" vertical="top" wrapText="1" shrinkToFit="1"/>
      <protection locked="0"/>
    </xf>
    <xf numFmtId="0" fontId="1" fillId="0" borderId="36" xfId="0" applyFont="1" applyBorder="1" applyAlignment="1" applyProtection="1">
      <alignment horizontal="left" vertical="top" wrapText="1"/>
      <protection locked="0"/>
    </xf>
    <xf numFmtId="0" fontId="3" fillId="0" borderId="33" xfId="0" applyFont="1" applyBorder="1" applyAlignment="1" applyProtection="1">
      <alignment horizontal="left" vertical="top" wrapText="1"/>
      <protection locked="0"/>
    </xf>
    <xf numFmtId="0" fontId="3" fillId="0" borderId="28" xfId="0" applyFont="1" applyBorder="1" applyAlignment="1" applyProtection="1">
      <alignment horizontal="left" vertical="top" wrapText="1"/>
      <protection locked="0"/>
    </xf>
    <xf numFmtId="0" fontId="3" fillId="0" borderId="35"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3" fillId="0" borderId="32" xfId="0" applyFont="1" applyBorder="1" applyAlignment="1" applyProtection="1">
      <alignment horizontal="left" vertical="top" wrapText="1"/>
      <protection locked="0"/>
    </xf>
    <xf numFmtId="0" fontId="3" fillId="0" borderId="29" xfId="0" applyFont="1" applyBorder="1" applyAlignment="1" applyProtection="1">
      <alignment horizontal="left" vertical="top" wrapText="1"/>
      <protection locked="0"/>
    </xf>
    <xf numFmtId="0" fontId="1" fillId="0" borderId="0" xfId="0" applyFont="1" applyAlignment="1">
      <alignment horizontal="left" wrapText="1"/>
    </xf>
    <xf numFmtId="0" fontId="3" fillId="0" borderId="13" xfId="0" applyFont="1" applyBorder="1" applyAlignment="1" applyProtection="1">
      <alignment horizontal="center" vertical="top" wrapText="1" shrinkToFit="1"/>
      <protection locked="0"/>
    </xf>
    <xf numFmtId="0" fontId="3" fillId="0" borderId="0" xfId="0" applyFont="1" applyAlignment="1" applyProtection="1">
      <alignment horizontal="center" vertical="top" wrapText="1" shrinkToFit="1"/>
      <protection locked="0"/>
    </xf>
    <xf numFmtId="0" fontId="2" fillId="4" borderId="6" xfId="0" applyFont="1" applyFill="1" applyBorder="1" applyAlignment="1">
      <alignment horizontal="left" vertical="center" wrapText="1"/>
    </xf>
    <xf numFmtId="0" fontId="2" fillId="4" borderId="8" xfId="0" applyFont="1" applyFill="1" applyBorder="1" applyAlignment="1">
      <alignment horizontal="left" vertical="center" wrapText="1"/>
    </xf>
    <xf numFmtId="49" fontId="2" fillId="4" borderId="6" xfId="0" applyNumberFormat="1" applyFont="1" applyFill="1" applyBorder="1" applyAlignment="1">
      <alignment horizontal="center" vertical="center"/>
    </xf>
    <xf numFmtId="49" fontId="2" fillId="4" borderId="7" xfId="0" applyNumberFormat="1" applyFont="1" applyFill="1" applyBorder="1" applyAlignment="1">
      <alignment horizontal="center" vertical="center"/>
    </xf>
    <xf numFmtId="49" fontId="2" fillId="4" borderId="8" xfId="0" applyNumberFormat="1" applyFont="1" applyFill="1" applyBorder="1" applyAlignment="1">
      <alignment horizontal="center" vertical="center"/>
    </xf>
    <xf numFmtId="0" fontId="4" fillId="0" borderId="0" xfId="0" applyFont="1" applyAlignment="1">
      <alignment horizontal="left" vertical="center"/>
    </xf>
    <xf numFmtId="0" fontId="1" fillId="4" borderId="6" xfId="0" applyFont="1" applyFill="1" applyBorder="1" applyAlignment="1">
      <alignment horizontal="left" vertical="center" wrapText="1"/>
    </xf>
    <xf numFmtId="0" fontId="1" fillId="4" borderId="7" xfId="0" applyFont="1" applyFill="1" applyBorder="1" applyAlignment="1">
      <alignment horizontal="left" vertical="center" wrapText="1"/>
    </xf>
    <xf numFmtId="0" fontId="11" fillId="0" borderId="35" xfId="0" applyFont="1" applyBorder="1" applyAlignment="1">
      <alignment horizontal="left" vertical="center" wrapText="1"/>
    </xf>
  </cellXfs>
  <cellStyles count="4">
    <cellStyle name="Link" xfId="2" builtinId="8"/>
    <cellStyle name="Prozent" xfId="3" builtinId="5"/>
    <cellStyle name="Prozent 2" xfId="1" xr:uid="{00000000-0005-0000-0000-000002000000}"/>
    <cellStyle name="Standard" xfId="0" builtinId="0"/>
  </cellStyles>
  <dxfs count="71">
    <dxf>
      <fill>
        <patternFill>
          <bgColor theme="9" tint="-0.24994659260841701"/>
        </patternFill>
      </fill>
    </dxf>
    <dxf>
      <fill>
        <patternFill>
          <bgColor theme="9" tint="-0.24994659260841701"/>
        </patternFill>
      </fill>
    </dxf>
    <dxf>
      <fill>
        <patternFill patternType="none">
          <bgColor auto="1"/>
        </patternFill>
      </fill>
    </dxf>
    <dxf>
      <fill>
        <patternFill>
          <bgColor rgb="FF92D050"/>
        </patternFill>
      </fill>
    </dxf>
    <dxf>
      <font>
        <color rgb="FFFFFF00"/>
      </font>
      <fill>
        <patternFill>
          <bgColor rgb="FFFFFF99"/>
        </patternFill>
      </fill>
    </dxf>
    <dxf>
      <font>
        <color rgb="FFFF0000"/>
      </font>
      <fill>
        <patternFill>
          <bgColor rgb="FFFF0000"/>
        </patternFill>
      </fill>
    </dxf>
    <dxf>
      <fill>
        <patternFill>
          <bgColor rgb="FF92D050"/>
        </patternFill>
      </fill>
    </dxf>
    <dxf>
      <font>
        <color rgb="FFFFFF00"/>
      </font>
      <fill>
        <patternFill>
          <bgColor rgb="FFFFFF99"/>
        </patternFill>
      </fill>
    </dxf>
    <dxf>
      <font>
        <color rgb="FFFF0000"/>
      </font>
      <fill>
        <patternFill>
          <bgColor rgb="FFFF0000"/>
        </patternFill>
      </fill>
    </dxf>
    <dxf>
      <fill>
        <patternFill>
          <bgColor theme="9"/>
        </patternFill>
      </fill>
    </dxf>
    <dxf>
      <fill>
        <patternFill>
          <bgColor rgb="FFFFFF99"/>
        </patternFill>
      </fill>
    </dxf>
    <dxf>
      <fill>
        <patternFill>
          <bgColor rgb="FFFFFF99"/>
        </patternFill>
      </fill>
    </dxf>
    <dxf>
      <fill>
        <patternFill>
          <bgColor theme="9"/>
        </patternFill>
      </fill>
    </dxf>
    <dxf>
      <fill>
        <patternFill>
          <bgColor rgb="FFFFFF99"/>
        </patternFill>
      </fill>
    </dxf>
    <dxf>
      <fill>
        <patternFill>
          <bgColor rgb="FFFFFF99"/>
        </patternFill>
      </fill>
    </dxf>
    <dxf>
      <font>
        <color theme="0" tint="-0.14996795556505021"/>
      </font>
    </dxf>
    <dxf>
      <fill>
        <patternFill>
          <bgColor theme="9" tint="-0.24994659260841701"/>
        </patternFill>
      </fill>
    </dxf>
    <dxf>
      <fill>
        <patternFill>
          <bgColor theme="9" tint="-0.24994659260841701"/>
        </patternFill>
      </fill>
    </dxf>
    <dxf>
      <font>
        <color theme="0"/>
      </font>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ont>
        <color theme="1"/>
      </font>
    </dxf>
    <dxf>
      <font>
        <color theme="0"/>
      </font>
      <fill>
        <patternFill patternType="none">
          <bgColor auto="1"/>
        </patternFill>
      </fill>
      <border>
        <left/>
        <right/>
        <top/>
        <bottom/>
        <vertical/>
        <horizontal/>
      </border>
    </dxf>
    <dxf>
      <fill>
        <patternFill patternType="none">
          <bgColor auto="1"/>
        </patternFill>
      </fill>
      <border>
        <left/>
        <right/>
        <top/>
        <bottom/>
        <vertical/>
        <horizontal/>
      </border>
    </dxf>
    <dxf>
      <fill>
        <patternFill>
          <bgColor theme="9" tint="-0.24994659260841701"/>
        </patternFill>
      </fill>
    </dxf>
    <dxf>
      <fill>
        <patternFill>
          <bgColor theme="9"/>
        </patternFill>
      </fill>
    </dxf>
    <dxf>
      <fill>
        <patternFill>
          <bgColor rgb="FFFFFF99"/>
        </patternFill>
      </fill>
    </dxf>
    <dxf>
      <fill>
        <patternFill>
          <bgColor theme="9" tint="-0.24994659260841701"/>
        </patternFill>
      </fill>
    </dxf>
    <dxf>
      <font>
        <b/>
        <i val="0"/>
        <color theme="9" tint="-0.24994659260841701"/>
      </font>
    </dxf>
    <dxf>
      <fill>
        <patternFill>
          <bgColor theme="9" tint="-0.24994659260841701"/>
        </patternFill>
      </fill>
    </dxf>
    <dxf>
      <fill>
        <patternFill patternType="none">
          <bgColor auto="1"/>
        </patternFill>
      </fill>
    </dxf>
    <dxf>
      <fill>
        <patternFill>
          <bgColor theme="9" tint="-0.24994659260841701"/>
        </patternFill>
      </fill>
    </dxf>
    <dxf>
      <font>
        <color theme="9" tint="-0.24994659260841701"/>
      </font>
    </dxf>
    <dxf>
      <fill>
        <patternFill patternType="none">
          <bgColor auto="1"/>
        </patternFill>
      </fill>
    </dxf>
    <dxf>
      <fill>
        <patternFill patternType="lightUp">
          <bgColor theme="0" tint="-0.34998626667073579"/>
        </patternFill>
      </fill>
    </dxf>
    <dxf>
      <fill>
        <patternFill>
          <bgColor rgb="FFFF0000"/>
        </patternFill>
      </fill>
    </dxf>
    <dxf>
      <fill>
        <patternFill>
          <bgColor rgb="FFFEDAF7"/>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patternType="none">
          <bgColor auto="1"/>
        </patternFill>
      </fill>
    </dxf>
    <dxf>
      <fill>
        <patternFill>
          <bgColor theme="0"/>
        </patternFill>
      </fill>
    </dxf>
    <dxf>
      <fill>
        <patternFill>
          <bgColor rgb="FF00B050"/>
        </patternFill>
      </fill>
    </dxf>
    <dxf>
      <fill>
        <patternFill>
          <bgColor rgb="FF00B050"/>
        </patternFill>
      </fill>
    </dxf>
    <dxf>
      <fill>
        <patternFill>
          <bgColor rgb="FFFF9999"/>
        </patternFill>
      </fill>
    </dxf>
    <dxf>
      <fill>
        <patternFill>
          <bgColor rgb="FFFF9999"/>
        </patternFill>
      </fill>
    </dxf>
    <dxf>
      <fill>
        <patternFill patternType="solid">
          <bgColor theme="0"/>
        </patternFill>
      </fill>
    </dxf>
    <dxf>
      <fill>
        <patternFill>
          <bgColor theme="9" tint="-0.24994659260841701"/>
        </patternFill>
      </fill>
    </dxf>
    <dxf>
      <fill>
        <patternFill>
          <bgColor theme="9" tint="-0.24994659260841701"/>
        </patternFill>
      </fill>
    </dxf>
    <dxf>
      <font>
        <b/>
        <i val="0"/>
        <color theme="9" tint="-0.24994659260841701"/>
      </font>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patternType="none">
          <bgColor auto="1"/>
        </patternFill>
      </fill>
    </dxf>
    <dxf>
      <fill>
        <patternFill>
          <bgColor theme="9" tint="-0.24994659260841701"/>
        </patternFill>
      </fill>
    </dxf>
    <dxf>
      <font>
        <color theme="1"/>
      </font>
      <fill>
        <patternFill patternType="none">
          <bgColor auto="1"/>
        </patternFill>
      </fill>
      <border>
        <left style="thin">
          <color auto="1"/>
        </left>
        <right style="thin">
          <color auto="1"/>
        </right>
        <top style="thin">
          <color auto="1"/>
        </top>
        <bottom style="thin">
          <color auto="1"/>
        </bottom>
      </border>
    </dxf>
    <dxf>
      <fill>
        <patternFill>
          <bgColor theme="9" tint="-0.24994659260841701"/>
        </patternFill>
      </fill>
    </dxf>
    <dxf>
      <fill>
        <patternFill>
          <bgColor theme="9" tint="-0.24994659260841701"/>
        </patternFill>
      </fill>
    </dxf>
    <dxf>
      <font>
        <color theme="0"/>
      </font>
      <fill>
        <patternFill patternType="none">
          <bgColor auto="1"/>
        </patternFill>
      </fill>
      <border>
        <left/>
        <right/>
        <bottom/>
        <vertical/>
        <horizontal/>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70"/>
      <tableStyleElement type="headerRow" dxfId="69"/>
    </tableStyle>
  </tableStyles>
  <colors>
    <mruColors>
      <color rgb="FFFF9999"/>
      <color rgb="FFFF3300"/>
      <color rgb="FFC9E7F7"/>
      <color rgb="FF0000FF"/>
      <color rgb="FFFFFF99"/>
      <color rgb="FFFFFFCC"/>
      <color rgb="FFCC0000"/>
      <color rgb="FFE8F5FC"/>
      <color rgb="FFFFD85B"/>
      <color rgb="FFFF25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12</xdr:col>
      <xdr:colOff>104775</xdr:colOff>
      <xdr:row>52</xdr:row>
      <xdr:rowOff>47625</xdr:rowOff>
    </xdr:from>
    <xdr:to>
      <xdr:col>15</xdr:col>
      <xdr:colOff>20608</xdr:colOff>
      <xdr:row>56</xdr:row>
      <xdr:rowOff>145576</xdr:rowOff>
    </xdr:to>
    <xdr:pic>
      <xdr:nvPicPr>
        <xdr:cNvPr id="10" name="Grafik 9" descr="K:\08_projekte\_logo\03_dateien\Logo und Text\Logo_ClarCert_Text_300.tif">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229600" y="13220700"/>
          <a:ext cx="1420783" cy="745651"/>
        </a:xfrm>
        <a:prstGeom prst="rect">
          <a:avLst/>
        </a:prstGeom>
        <a:noFill/>
        <a:ln>
          <a:noFill/>
        </a:ln>
      </xdr:spPr>
    </xdr:pic>
    <xdr:clientData/>
  </xdr:twoCellAnchor>
  <xdr:twoCellAnchor editAs="oneCell">
    <xdr:from>
      <xdr:col>2</xdr:col>
      <xdr:colOff>97155</xdr:colOff>
      <xdr:row>1</xdr:row>
      <xdr:rowOff>29845</xdr:rowOff>
    </xdr:from>
    <xdr:to>
      <xdr:col>6</xdr:col>
      <xdr:colOff>1019175</xdr:colOff>
      <xdr:row>5</xdr:row>
      <xdr:rowOff>85725</xdr:rowOff>
    </xdr:to>
    <xdr:pic>
      <xdr:nvPicPr>
        <xdr:cNvPr id="4" name="Grafik 3" descr="K:\07_fachgesellschaften\_daf\12_logos\logo hohe Auflösung.jpg">
          <a:extLst>
            <a:ext uri="{FF2B5EF4-FFF2-40B4-BE49-F238E27FC236}">
              <a16:creationId xmlns:a16="http://schemas.microsoft.com/office/drawing/2014/main" id="{7A9E5CD1-B3D1-4E24-88C5-BD1BE7C854E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0980" y="210820"/>
          <a:ext cx="3455670" cy="7797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613833</xdr:colOff>
      <xdr:row>3</xdr:row>
      <xdr:rowOff>4630</xdr:rowOff>
    </xdr:from>
    <xdr:to>
      <xdr:col>15</xdr:col>
      <xdr:colOff>718608</xdr:colOff>
      <xdr:row>3</xdr:row>
      <xdr:rowOff>99880</xdr:rowOff>
    </xdr:to>
    <xdr:pic>
      <xdr:nvPicPr>
        <xdr:cNvPr id="2" name="Grafik 23" descr="&#10;">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0558" y="56660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22363</xdr:colOff>
      <xdr:row>61</xdr:row>
      <xdr:rowOff>8282</xdr:rowOff>
    </xdr:from>
    <xdr:to>
      <xdr:col>1</xdr:col>
      <xdr:colOff>6147</xdr:colOff>
      <xdr:row>61</xdr:row>
      <xdr:rowOff>103532</xdr:rowOff>
    </xdr:to>
    <xdr:pic>
      <xdr:nvPicPr>
        <xdr:cNvPr id="3" name="Grafik 2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63" y="10600082"/>
          <a:ext cx="107609"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pageSetUpPr fitToPage="1"/>
  </sheetPr>
  <dimension ref="A1:P61"/>
  <sheetViews>
    <sheetView showGridLines="0" topLeftCell="A48" zoomScaleNormal="100" workbookViewId="0">
      <selection activeCell="I56" sqref="I56"/>
    </sheetView>
  </sheetViews>
  <sheetFormatPr baseColWidth="10" defaultColWidth="0" defaultRowHeight="12.75" zeroHeight="1" x14ac:dyDescent="0.25"/>
  <cols>
    <col min="1" max="1" width="1.42578125" style="170" customWidth="1"/>
    <col min="2" max="2" width="0.42578125" style="170" customWidth="1"/>
    <col min="3" max="3" width="31.5703125" style="170" customWidth="1"/>
    <col min="4" max="4" width="0.42578125" style="170" customWidth="1"/>
    <col min="5" max="5" width="5.5703125" style="170" customWidth="1"/>
    <col min="6" max="6" width="0.42578125" style="170" customWidth="1"/>
    <col min="7" max="7" width="36.7109375" style="170" customWidth="1"/>
    <col min="8" max="8" width="10.85546875" style="170" customWidth="1"/>
    <col min="9" max="9" width="11.42578125" style="170" customWidth="1"/>
    <col min="10" max="14" width="10.85546875" style="170" customWidth="1"/>
    <col min="15" max="16" width="0.85546875" style="170" customWidth="1"/>
    <col min="17" max="16384" width="10.85546875" style="170" hidden="1"/>
  </cols>
  <sheetData>
    <row r="1" spans="2:15" s="17" customFormat="1" ht="14.25" x14ac:dyDescent="0.2">
      <c r="N1" s="18"/>
    </row>
    <row r="2" spans="2:15" s="17" customFormat="1" ht="14.25" x14ac:dyDescent="0.2">
      <c r="E2" s="166"/>
      <c r="F2" s="166"/>
      <c r="G2" s="166"/>
      <c r="H2" s="166"/>
      <c r="I2" s="166"/>
      <c r="N2" s="18"/>
    </row>
    <row r="3" spans="2:15" s="17" customFormat="1" ht="14.25" x14ac:dyDescent="0.2">
      <c r="N3" s="18"/>
    </row>
    <row r="4" spans="2:15" s="17" customFormat="1" ht="14.25" x14ac:dyDescent="0.2">
      <c r="N4" s="18"/>
    </row>
    <row r="5" spans="2:15" s="17" customFormat="1" ht="14.25" x14ac:dyDescent="0.2">
      <c r="N5" s="18"/>
    </row>
    <row r="6" spans="2:15" s="17" customFormat="1" ht="14.25" x14ac:dyDescent="0.2">
      <c r="N6" s="18"/>
    </row>
    <row r="7" spans="2:15" s="167" customFormat="1" ht="18" x14ac:dyDescent="0.25">
      <c r="C7" s="168" t="s">
        <v>9</v>
      </c>
      <c r="D7" s="168"/>
      <c r="N7" s="169"/>
    </row>
    <row r="8" spans="2:15" s="167" customFormat="1" ht="58.5" customHeight="1" x14ac:dyDescent="0.25">
      <c r="C8" s="294" t="s">
        <v>212</v>
      </c>
      <c r="D8" s="294"/>
      <c r="E8" s="294"/>
      <c r="F8" s="294"/>
      <c r="G8" s="294"/>
      <c r="H8" s="294"/>
      <c r="I8" s="294"/>
      <c r="J8" s="294"/>
      <c r="K8" s="294"/>
      <c r="L8" s="294"/>
      <c r="M8" s="294"/>
      <c r="N8" s="294"/>
    </row>
    <row r="9" spans="2:15" ht="17.25" customHeight="1" thickBot="1" x14ac:dyDescent="0.3"/>
    <row r="10" spans="2:15" ht="2.25" customHeight="1" x14ac:dyDescent="0.25">
      <c r="B10" s="171"/>
      <c r="C10" s="172"/>
      <c r="D10" s="172"/>
      <c r="E10" s="172"/>
      <c r="F10" s="172"/>
      <c r="G10" s="172"/>
      <c r="H10" s="172"/>
      <c r="I10" s="172"/>
      <c r="J10" s="172"/>
      <c r="K10" s="172"/>
      <c r="L10" s="172"/>
      <c r="M10" s="172"/>
      <c r="N10" s="172"/>
      <c r="O10" s="173"/>
    </row>
    <row r="11" spans="2:15" ht="15.75" customHeight="1" x14ac:dyDescent="0.25">
      <c r="B11" s="174"/>
      <c r="C11" s="56" t="s">
        <v>45</v>
      </c>
      <c r="D11" s="56"/>
      <c r="O11" s="175"/>
    </row>
    <row r="12" spans="2:15" ht="138" customHeight="1" x14ac:dyDescent="0.25">
      <c r="B12" s="174"/>
      <c r="C12" s="302" t="s">
        <v>211</v>
      </c>
      <c r="D12" s="307"/>
      <c r="E12" s="307"/>
      <c r="F12" s="307"/>
      <c r="G12" s="307"/>
      <c r="H12" s="307"/>
      <c r="I12" s="307"/>
      <c r="J12" s="307"/>
      <c r="K12" s="307"/>
      <c r="L12" s="307"/>
      <c r="M12" s="307"/>
      <c r="N12" s="307"/>
      <c r="O12" s="175"/>
    </row>
    <row r="13" spans="2:15" ht="4.5" customHeight="1" thickBot="1" x14ac:dyDescent="0.3">
      <c r="B13" s="176"/>
      <c r="C13" s="177"/>
      <c r="D13" s="177"/>
      <c r="E13" s="177"/>
      <c r="F13" s="177"/>
      <c r="G13" s="177"/>
      <c r="H13" s="177"/>
      <c r="I13" s="177"/>
      <c r="J13" s="177"/>
      <c r="K13" s="177"/>
      <c r="L13" s="177"/>
      <c r="M13" s="177"/>
      <c r="N13" s="177"/>
      <c r="O13" s="178"/>
    </row>
    <row r="14" spans="2:15" ht="8.1" customHeight="1" thickBot="1" x14ac:dyDescent="0.3"/>
    <row r="15" spans="2:15" ht="3.75" customHeight="1" x14ac:dyDescent="0.25">
      <c r="B15" s="171"/>
      <c r="C15" s="172"/>
      <c r="D15" s="172"/>
      <c r="E15" s="172"/>
      <c r="F15" s="172"/>
      <c r="G15" s="172"/>
      <c r="H15" s="172"/>
      <c r="I15" s="172"/>
      <c r="J15" s="172"/>
      <c r="K15" s="172"/>
      <c r="L15" s="172"/>
      <c r="M15" s="172"/>
      <c r="N15" s="172"/>
      <c r="O15" s="173"/>
    </row>
    <row r="16" spans="2:15" x14ac:dyDescent="0.25">
      <c r="B16" s="174"/>
      <c r="C16" s="56" t="s">
        <v>104</v>
      </c>
      <c r="D16" s="56"/>
      <c r="O16" s="175"/>
    </row>
    <row r="17" spans="1:15" ht="80.25" customHeight="1" x14ac:dyDescent="0.25">
      <c r="B17" s="174"/>
      <c r="C17" s="302" t="s">
        <v>213</v>
      </c>
      <c r="D17" s="302"/>
      <c r="E17" s="302"/>
      <c r="F17" s="302"/>
      <c r="G17" s="302"/>
      <c r="H17" s="302"/>
      <c r="I17" s="302"/>
      <c r="J17" s="302"/>
      <c r="K17" s="302"/>
      <c r="L17" s="302"/>
      <c r="M17" s="302"/>
      <c r="N17" s="302"/>
      <c r="O17" s="175"/>
    </row>
    <row r="18" spans="1:15" ht="3.75" customHeight="1" thickBot="1" x14ac:dyDescent="0.3">
      <c r="B18" s="176"/>
      <c r="C18" s="179"/>
      <c r="D18" s="179"/>
      <c r="E18" s="179"/>
      <c r="F18" s="179"/>
      <c r="G18" s="179"/>
      <c r="H18" s="179"/>
      <c r="I18" s="179"/>
      <c r="J18" s="179"/>
      <c r="K18" s="179"/>
      <c r="L18" s="179"/>
      <c r="M18" s="179"/>
      <c r="N18" s="179"/>
      <c r="O18" s="178"/>
    </row>
    <row r="19" spans="1:15" ht="8.1" customHeight="1" thickBot="1" x14ac:dyDescent="0.3"/>
    <row r="20" spans="1:15" ht="3.75" customHeight="1" x14ac:dyDescent="0.25">
      <c r="B20" s="171"/>
      <c r="C20" s="172"/>
      <c r="D20" s="172"/>
      <c r="E20" s="172"/>
      <c r="F20" s="172"/>
      <c r="G20" s="172"/>
      <c r="H20" s="172"/>
      <c r="I20" s="172"/>
      <c r="J20" s="172"/>
      <c r="K20" s="172"/>
      <c r="L20" s="172"/>
      <c r="M20" s="172"/>
      <c r="N20" s="172"/>
      <c r="O20" s="173"/>
    </row>
    <row r="21" spans="1:15" x14ac:dyDescent="0.25">
      <c r="B21" s="174"/>
      <c r="C21" s="56" t="s">
        <v>105</v>
      </c>
      <c r="D21" s="56"/>
      <c r="O21" s="175"/>
    </row>
    <row r="22" spans="1:15" ht="12.75" customHeight="1" x14ac:dyDescent="0.25">
      <c r="B22" s="174"/>
      <c r="O22" s="175"/>
    </row>
    <row r="23" spans="1:15" ht="3.75" customHeight="1" x14ac:dyDescent="0.25">
      <c r="B23" s="174"/>
      <c r="D23" s="180"/>
      <c r="E23" s="181"/>
      <c r="F23" s="181"/>
      <c r="G23" s="181"/>
      <c r="H23" s="181"/>
      <c r="I23" s="181"/>
      <c r="J23" s="181"/>
      <c r="K23" s="181"/>
      <c r="L23" s="181"/>
      <c r="M23" s="181"/>
      <c r="N23" s="182"/>
      <c r="O23" s="175"/>
    </row>
    <row r="24" spans="1:15" ht="15.95" customHeight="1" x14ac:dyDescent="0.25">
      <c r="B24" s="183"/>
      <c r="C24" s="142" t="s">
        <v>44</v>
      </c>
      <c r="D24" s="184"/>
      <c r="E24" s="185"/>
      <c r="G24" s="303" t="s">
        <v>46</v>
      </c>
      <c r="H24" s="303"/>
      <c r="I24" s="303"/>
      <c r="J24" s="303"/>
      <c r="K24" s="303"/>
      <c r="L24" s="303"/>
      <c r="M24" s="303"/>
      <c r="N24" s="304"/>
      <c r="O24" s="175"/>
    </row>
    <row r="25" spans="1:15" ht="15.95" customHeight="1" x14ac:dyDescent="0.25">
      <c r="A25" s="56"/>
      <c r="B25" s="183"/>
      <c r="D25" s="186"/>
      <c r="E25" s="187"/>
      <c r="G25" s="308" t="s">
        <v>108</v>
      </c>
      <c r="H25" s="303"/>
      <c r="I25" s="303"/>
      <c r="J25" s="303"/>
      <c r="K25" s="303"/>
      <c r="L25" s="303"/>
      <c r="M25" s="303"/>
      <c r="N25" s="304"/>
      <c r="O25" s="175"/>
    </row>
    <row r="26" spans="1:15" ht="15.95" customHeight="1" x14ac:dyDescent="0.25">
      <c r="B26" s="174"/>
      <c r="C26" s="188"/>
      <c r="D26" s="189"/>
      <c r="E26" s="190"/>
      <c r="G26" s="303" t="s">
        <v>57</v>
      </c>
      <c r="H26" s="303"/>
      <c r="I26" s="303"/>
      <c r="J26" s="303"/>
      <c r="K26" s="303"/>
      <c r="L26" s="303"/>
      <c r="M26" s="303"/>
      <c r="N26" s="304"/>
      <c r="O26" s="175"/>
    </row>
    <row r="27" spans="1:15" ht="3.75" customHeight="1" x14ac:dyDescent="0.25">
      <c r="B27" s="174"/>
      <c r="C27" s="188"/>
      <c r="D27" s="191"/>
      <c r="E27" s="192"/>
      <c r="F27" s="192"/>
      <c r="G27" s="193"/>
      <c r="H27" s="193"/>
      <c r="I27" s="193"/>
      <c r="J27" s="193"/>
      <c r="K27" s="193"/>
      <c r="L27" s="193"/>
      <c r="M27" s="193"/>
      <c r="N27" s="194"/>
      <c r="O27" s="175"/>
    </row>
    <row r="28" spans="1:15" ht="12.75" customHeight="1" x14ac:dyDescent="0.25">
      <c r="B28" s="174"/>
      <c r="C28" s="188"/>
      <c r="D28" s="188"/>
      <c r="G28" s="20"/>
      <c r="H28" s="20"/>
      <c r="I28" s="20"/>
      <c r="J28" s="20"/>
      <c r="K28" s="20"/>
      <c r="L28" s="20"/>
      <c r="M28" s="20"/>
      <c r="N28" s="20"/>
      <c r="O28" s="175"/>
    </row>
    <row r="29" spans="1:15" ht="12.75" customHeight="1" x14ac:dyDescent="0.25">
      <c r="B29" s="174"/>
      <c r="C29" s="188"/>
      <c r="D29" s="188"/>
      <c r="E29" s="142" t="s">
        <v>107</v>
      </c>
      <c r="F29" s="142"/>
      <c r="G29" s="20"/>
      <c r="H29" s="20"/>
      <c r="I29" s="20"/>
      <c r="J29" s="20"/>
      <c r="K29" s="20"/>
      <c r="L29" s="20"/>
      <c r="M29" s="20"/>
      <c r="N29" s="20"/>
      <c r="O29" s="175"/>
    </row>
    <row r="30" spans="1:15" ht="12.75" customHeight="1" x14ac:dyDescent="0.25">
      <c r="B30" s="174"/>
      <c r="C30" s="188"/>
      <c r="D30" s="188"/>
      <c r="G30" s="303"/>
      <c r="H30" s="303"/>
      <c r="I30" s="303"/>
      <c r="J30" s="303"/>
      <c r="K30" s="303"/>
      <c r="L30" s="303"/>
      <c r="M30" s="303"/>
      <c r="N30" s="303"/>
      <c r="O30" s="175"/>
    </row>
    <row r="31" spans="1:15" ht="3.75" customHeight="1" x14ac:dyDescent="0.25">
      <c r="B31" s="174"/>
      <c r="C31" s="188"/>
      <c r="D31" s="195"/>
      <c r="E31" s="181"/>
      <c r="F31" s="181"/>
      <c r="G31" s="196"/>
      <c r="H31" s="196"/>
      <c r="I31" s="196"/>
      <c r="J31" s="196"/>
      <c r="K31" s="196"/>
      <c r="L31" s="196"/>
      <c r="M31" s="196"/>
      <c r="N31" s="197"/>
      <c r="O31" s="175"/>
    </row>
    <row r="32" spans="1:15" ht="63" customHeight="1" x14ac:dyDescent="0.25">
      <c r="B32" s="174"/>
      <c r="D32" s="186"/>
      <c r="E32" s="214"/>
      <c r="G32" s="302" t="s">
        <v>109</v>
      </c>
      <c r="H32" s="305"/>
      <c r="I32" s="305"/>
      <c r="J32" s="305"/>
      <c r="K32" s="305"/>
      <c r="L32" s="305"/>
      <c r="M32" s="305"/>
      <c r="N32" s="306"/>
      <c r="O32" s="175"/>
    </row>
    <row r="33" spans="2:15" ht="48.75" customHeight="1" x14ac:dyDescent="0.25">
      <c r="B33" s="174"/>
      <c r="D33" s="186"/>
      <c r="E33" s="198"/>
      <c r="G33" s="302" t="s">
        <v>110</v>
      </c>
      <c r="H33" s="305"/>
      <c r="I33" s="305"/>
      <c r="J33" s="305"/>
      <c r="K33" s="305"/>
      <c r="L33" s="305"/>
      <c r="M33" s="305"/>
      <c r="N33" s="306"/>
      <c r="O33" s="175"/>
    </row>
    <row r="34" spans="2:15" ht="15.95" customHeight="1" x14ac:dyDescent="0.25">
      <c r="B34" s="174"/>
      <c r="D34" s="186"/>
      <c r="E34" s="190"/>
      <c r="G34" s="303" t="s">
        <v>56</v>
      </c>
      <c r="H34" s="303"/>
      <c r="I34" s="303"/>
      <c r="J34" s="303"/>
      <c r="K34" s="303"/>
      <c r="L34" s="303"/>
      <c r="M34" s="303"/>
      <c r="N34" s="304"/>
      <c r="O34" s="175"/>
    </row>
    <row r="35" spans="2:15" ht="15.95" customHeight="1" x14ac:dyDescent="0.25">
      <c r="B35" s="174"/>
      <c r="D35" s="186"/>
      <c r="E35" s="190"/>
      <c r="G35" s="261" t="s">
        <v>160</v>
      </c>
      <c r="H35" s="20"/>
      <c r="I35" s="20"/>
      <c r="J35" s="20"/>
      <c r="K35" s="20"/>
      <c r="L35" s="20"/>
      <c r="M35" s="20"/>
      <c r="N35" s="260"/>
      <c r="O35" s="175"/>
    </row>
    <row r="36" spans="2:15" ht="15.95" customHeight="1" x14ac:dyDescent="0.25">
      <c r="B36" s="174"/>
      <c r="D36" s="186"/>
      <c r="E36" s="199" t="s">
        <v>5</v>
      </c>
      <c r="F36" s="188"/>
      <c r="G36" s="303" t="s">
        <v>6</v>
      </c>
      <c r="H36" s="303"/>
      <c r="I36" s="303"/>
      <c r="J36" s="303"/>
      <c r="K36" s="303"/>
      <c r="L36" s="303"/>
      <c r="M36" s="303"/>
      <c r="N36" s="304"/>
      <c r="O36" s="175"/>
    </row>
    <row r="37" spans="2:15" ht="15.95" customHeight="1" x14ac:dyDescent="0.25">
      <c r="B37" s="174"/>
      <c r="D37" s="186"/>
      <c r="E37" s="199" t="s">
        <v>7</v>
      </c>
      <c r="F37" s="188"/>
      <c r="G37" s="303" t="s">
        <v>8</v>
      </c>
      <c r="H37" s="303"/>
      <c r="I37" s="303"/>
      <c r="J37" s="303"/>
      <c r="K37" s="303"/>
      <c r="L37" s="303"/>
      <c r="M37" s="303"/>
      <c r="N37" s="304"/>
      <c r="O37" s="175"/>
    </row>
    <row r="38" spans="2:15" ht="3.75" customHeight="1" x14ac:dyDescent="0.25">
      <c r="B38" s="174"/>
      <c r="D38" s="200"/>
      <c r="E38" s="201"/>
      <c r="F38" s="201"/>
      <c r="G38" s="193"/>
      <c r="H38" s="193"/>
      <c r="I38" s="193"/>
      <c r="J38" s="193"/>
      <c r="K38" s="193"/>
      <c r="L38" s="193"/>
      <c r="M38" s="193"/>
      <c r="N38" s="194"/>
      <c r="O38" s="175"/>
    </row>
    <row r="39" spans="2:15" ht="3.75" customHeight="1" x14ac:dyDescent="0.25">
      <c r="B39" s="174"/>
      <c r="E39" s="188"/>
      <c r="F39" s="188"/>
      <c r="G39" s="20"/>
      <c r="H39" s="20"/>
      <c r="I39" s="20"/>
      <c r="J39" s="20"/>
      <c r="K39" s="20"/>
      <c r="L39" s="20"/>
      <c r="M39" s="20"/>
      <c r="N39" s="20"/>
      <c r="O39" s="175"/>
    </row>
    <row r="40" spans="2:15" ht="27" customHeight="1" x14ac:dyDescent="0.25">
      <c r="B40" s="174"/>
      <c r="C40" s="302" t="s">
        <v>186</v>
      </c>
      <c r="D40" s="302"/>
      <c r="E40" s="302"/>
      <c r="F40" s="302"/>
      <c r="G40" s="302"/>
      <c r="H40" s="302"/>
      <c r="I40" s="302"/>
      <c r="J40" s="302"/>
      <c r="K40" s="302"/>
      <c r="L40" s="302"/>
      <c r="M40" s="302"/>
      <c r="N40" s="302"/>
      <c r="O40" s="175"/>
    </row>
    <row r="41" spans="2:15" ht="3.75" customHeight="1" thickBot="1" x14ac:dyDescent="0.3">
      <c r="B41" s="176"/>
      <c r="C41" s="179"/>
      <c r="D41" s="179"/>
      <c r="E41" s="179"/>
      <c r="F41" s="179"/>
      <c r="G41" s="179"/>
      <c r="H41" s="179"/>
      <c r="I41" s="179"/>
      <c r="J41" s="179"/>
      <c r="K41" s="179"/>
      <c r="L41" s="179"/>
      <c r="M41" s="179"/>
      <c r="N41" s="179"/>
      <c r="O41" s="178"/>
    </row>
    <row r="42" spans="2:15" ht="8.1" customHeight="1" thickBot="1" x14ac:dyDescent="0.3">
      <c r="C42" s="188"/>
      <c r="D42" s="188"/>
      <c r="G42" s="202"/>
      <c r="H42" s="202"/>
      <c r="I42" s="202"/>
      <c r="J42" s="202"/>
      <c r="K42" s="202"/>
    </row>
    <row r="43" spans="2:15" ht="3.75" customHeight="1" x14ac:dyDescent="0.25">
      <c r="B43" s="171"/>
      <c r="C43" s="203"/>
      <c r="D43" s="203"/>
      <c r="E43" s="172"/>
      <c r="F43" s="172"/>
      <c r="G43" s="204"/>
      <c r="H43" s="204"/>
      <c r="I43" s="204"/>
      <c r="J43" s="204"/>
      <c r="K43" s="204"/>
      <c r="L43" s="172"/>
      <c r="M43" s="172"/>
      <c r="N43" s="172"/>
      <c r="O43" s="173"/>
    </row>
    <row r="44" spans="2:15" ht="12.75" customHeight="1" x14ac:dyDescent="0.25">
      <c r="B44" s="174"/>
      <c r="C44" s="205" t="s">
        <v>106</v>
      </c>
      <c r="D44" s="188"/>
      <c r="G44" s="202"/>
      <c r="H44" s="202"/>
      <c r="I44" s="202"/>
      <c r="J44" s="202"/>
      <c r="K44" s="202"/>
      <c r="O44" s="175"/>
    </row>
    <row r="45" spans="2:15" ht="12.75" customHeight="1" x14ac:dyDescent="0.25">
      <c r="B45" s="174"/>
      <c r="C45" s="205"/>
      <c r="D45" s="188"/>
      <c r="G45" s="202"/>
      <c r="H45" s="202"/>
      <c r="I45" s="202"/>
      <c r="J45" s="202"/>
      <c r="K45" s="202"/>
      <c r="O45" s="175"/>
    </row>
    <row r="46" spans="2:15" ht="15" customHeight="1" x14ac:dyDescent="0.25">
      <c r="B46" s="174"/>
      <c r="C46" s="206" t="s">
        <v>111</v>
      </c>
      <c r="D46" s="207" t="s">
        <v>50</v>
      </c>
      <c r="E46" s="208"/>
      <c r="F46" s="208"/>
      <c r="G46" s="208"/>
      <c r="H46" s="208"/>
      <c r="I46" s="300" t="s">
        <v>52</v>
      </c>
      <c r="J46" s="300"/>
      <c r="K46" s="300"/>
      <c r="L46" s="300"/>
      <c r="M46" s="300"/>
      <c r="N46" s="301"/>
      <c r="O46" s="175"/>
    </row>
    <row r="47" spans="2:15" ht="63" customHeight="1" x14ac:dyDescent="0.25">
      <c r="B47" s="174"/>
      <c r="C47" s="285" t="s">
        <v>51</v>
      </c>
      <c r="D47" s="209" t="s">
        <v>112</v>
      </c>
      <c r="E47" s="295" t="s">
        <v>112</v>
      </c>
      <c r="F47" s="295"/>
      <c r="G47" s="295"/>
      <c r="H47" s="295" t="s">
        <v>208</v>
      </c>
      <c r="I47" s="295"/>
      <c r="J47" s="295"/>
      <c r="K47" s="295"/>
      <c r="L47" s="295"/>
      <c r="M47" s="295"/>
      <c r="N47" s="296"/>
      <c r="O47" s="175"/>
    </row>
    <row r="48" spans="2:15" ht="143.25" customHeight="1" x14ac:dyDescent="0.25">
      <c r="B48" s="174"/>
      <c r="C48" s="286" t="s">
        <v>267</v>
      </c>
      <c r="D48" s="209" t="s">
        <v>113</v>
      </c>
      <c r="E48" s="295" t="s">
        <v>187</v>
      </c>
      <c r="F48" s="295"/>
      <c r="G48" s="295"/>
      <c r="H48" s="297" t="s">
        <v>207</v>
      </c>
      <c r="I48" s="298"/>
      <c r="J48" s="298"/>
      <c r="K48" s="298"/>
      <c r="L48" s="298"/>
      <c r="M48" s="298"/>
      <c r="N48" s="299"/>
      <c r="O48" s="175"/>
    </row>
    <row r="49" spans="2:15" ht="39" customHeight="1" x14ac:dyDescent="0.25">
      <c r="B49" s="174"/>
      <c r="C49" s="285" t="s">
        <v>268</v>
      </c>
      <c r="D49" s="209" t="s">
        <v>117</v>
      </c>
      <c r="E49" s="295" t="s">
        <v>117</v>
      </c>
      <c r="F49" s="295"/>
      <c r="G49" s="295"/>
      <c r="H49" s="295" t="s">
        <v>156</v>
      </c>
      <c r="I49" s="295"/>
      <c r="J49" s="295"/>
      <c r="K49" s="295"/>
      <c r="L49" s="295"/>
      <c r="M49" s="295"/>
      <c r="N49" s="296"/>
      <c r="O49" s="175"/>
    </row>
    <row r="50" spans="2:15" ht="18" customHeight="1" x14ac:dyDescent="0.25">
      <c r="B50" s="174"/>
      <c r="C50" s="285" t="s">
        <v>98</v>
      </c>
      <c r="D50" s="209" t="s">
        <v>114</v>
      </c>
      <c r="E50" s="295" t="s">
        <v>114</v>
      </c>
      <c r="F50" s="295"/>
      <c r="G50" s="295"/>
      <c r="H50" s="295"/>
      <c r="I50" s="295"/>
      <c r="J50" s="295"/>
      <c r="K50" s="295"/>
      <c r="L50" s="295"/>
      <c r="M50" s="295"/>
      <c r="N50" s="296"/>
      <c r="O50" s="175"/>
    </row>
    <row r="51" spans="2:15" ht="39" customHeight="1" x14ac:dyDescent="0.25">
      <c r="B51" s="174"/>
      <c r="C51" s="285" t="s">
        <v>269</v>
      </c>
      <c r="D51" s="209" t="s">
        <v>116</v>
      </c>
      <c r="E51" s="295" t="s">
        <v>116</v>
      </c>
      <c r="F51" s="295"/>
      <c r="G51" s="295"/>
      <c r="H51" s="295" t="s">
        <v>157</v>
      </c>
      <c r="I51" s="295"/>
      <c r="J51" s="295"/>
      <c r="K51" s="295"/>
      <c r="L51" s="295"/>
      <c r="M51" s="295"/>
      <c r="N51" s="296"/>
      <c r="O51" s="175"/>
    </row>
    <row r="52" spans="2:15" ht="3.75" customHeight="1" thickBot="1" x14ac:dyDescent="0.3">
      <c r="B52" s="176"/>
      <c r="C52" s="210"/>
      <c r="D52" s="211"/>
      <c r="E52" s="211"/>
      <c r="F52" s="211"/>
      <c r="G52" s="211"/>
      <c r="H52" s="211"/>
      <c r="I52" s="211"/>
      <c r="J52" s="211"/>
      <c r="K52" s="211"/>
      <c r="L52" s="211"/>
      <c r="M52" s="211"/>
      <c r="N52" s="211"/>
      <c r="O52" s="178"/>
    </row>
    <row r="53" spans="2:15" x14ac:dyDescent="0.25">
      <c r="C53" s="188"/>
      <c r="D53" s="188"/>
      <c r="E53" s="212"/>
      <c r="F53" s="212"/>
      <c r="G53" s="212"/>
      <c r="H53" s="212"/>
      <c r="I53" s="212"/>
      <c r="J53" s="212"/>
      <c r="K53" s="202"/>
    </row>
    <row r="54" spans="2:15" x14ac:dyDescent="0.25">
      <c r="B54" s="56"/>
      <c r="D54" s="56"/>
    </row>
    <row r="55" spans="2:15" x14ac:dyDescent="0.25"/>
    <row r="56" spans="2:15" x14ac:dyDescent="0.25">
      <c r="C56" s="56" t="s">
        <v>115</v>
      </c>
    </row>
    <row r="57" spans="2:15" ht="14.25" x14ac:dyDescent="0.2">
      <c r="C57" s="13" t="s">
        <v>161</v>
      </c>
      <c r="E57" s="13" t="s">
        <v>278</v>
      </c>
      <c r="F57" s="19"/>
      <c r="G57" s="17"/>
      <c r="H57" s="17"/>
      <c r="I57" s="17"/>
      <c r="J57" s="17"/>
      <c r="K57" s="17"/>
      <c r="L57" s="17"/>
      <c r="M57" s="17"/>
      <c r="N57" s="17"/>
    </row>
    <row r="58" spans="2:15" ht="14.25" hidden="1" x14ac:dyDescent="0.2">
      <c r="C58" s="22"/>
      <c r="D58" s="22"/>
      <c r="E58" s="19"/>
      <c r="F58" s="19"/>
      <c r="G58" s="17"/>
      <c r="H58" s="17"/>
      <c r="I58" s="17"/>
      <c r="J58" s="17"/>
      <c r="K58" s="17"/>
      <c r="L58" s="17"/>
      <c r="M58" s="17"/>
      <c r="N58" s="17"/>
    </row>
    <row r="59" spans="2:15" ht="14.25" hidden="1" x14ac:dyDescent="0.2">
      <c r="D59" s="20"/>
      <c r="E59" s="19"/>
      <c r="F59" s="19"/>
      <c r="G59" s="17"/>
      <c r="H59" s="17"/>
      <c r="I59" s="17"/>
      <c r="J59" s="17"/>
      <c r="K59" s="17"/>
      <c r="L59" s="17"/>
      <c r="M59" s="17"/>
      <c r="N59" s="17"/>
    </row>
    <row r="60" spans="2:15" ht="14.25" hidden="1" x14ac:dyDescent="0.2">
      <c r="D60" s="20"/>
      <c r="E60" s="19"/>
      <c r="F60" s="19"/>
      <c r="G60" s="17"/>
      <c r="H60" s="17"/>
      <c r="I60" s="17"/>
      <c r="J60" s="17"/>
      <c r="K60" s="17"/>
      <c r="L60" s="17"/>
      <c r="M60" s="17"/>
      <c r="N60" s="17"/>
    </row>
    <row r="61" spans="2:15" x14ac:dyDescent="0.25"/>
  </sheetData>
  <sheetProtection algorithmName="SHA-512" hashValue="XzIJBhoaS+gqNyAe2ssWCcjjEZzyuUAtjQI10/pC2OFMmnAo8LpW9NszFFYGJmOe4b/Rvdjnwur3nTbvEuuxAw==" saltValue="iZSHwr5p554UscvuDUp0AA==" spinCount="100000" sheet="1" selectLockedCells="1"/>
  <mergeCells count="24">
    <mergeCell ref="G33:N33"/>
    <mergeCell ref="G34:N34"/>
    <mergeCell ref="G30:N30"/>
    <mergeCell ref="C12:N12"/>
    <mergeCell ref="C17:N17"/>
    <mergeCell ref="G24:N24"/>
    <mergeCell ref="G25:N25"/>
    <mergeCell ref="G26:N26"/>
    <mergeCell ref="C8:N8"/>
    <mergeCell ref="H51:N51"/>
    <mergeCell ref="E51:G51"/>
    <mergeCell ref="E50:G50"/>
    <mergeCell ref="H47:N47"/>
    <mergeCell ref="H48:N48"/>
    <mergeCell ref="H49:N49"/>
    <mergeCell ref="H50:N50"/>
    <mergeCell ref="E49:G49"/>
    <mergeCell ref="E48:G48"/>
    <mergeCell ref="E47:G47"/>
    <mergeCell ref="I46:N46"/>
    <mergeCell ref="C40:N40"/>
    <mergeCell ref="G36:N36"/>
    <mergeCell ref="G37:N37"/>
    <mergeCell ref="G32:N32"/>
  </mergeCells>
  <hyperlinks>
    <hyperlink ref="C47" location="'Allgemeine Angaben'!M4" display="Allgemeine Angaben" xr:uid="{00000000-0004-0000-0000-000000000000}"/>
    <hyperlink ref="C49" location="Zusammenfassung!A1" display="Zusammenfassung" xr:uid="{00000000-0004-0000-0000-000001000000}"/>
    <hyperlink ref="C50" location="Kennzahlen!G6" display="Kennzahlen" xr:uid="{00000000-0004-0000-0000-000002000000}"/>
    <hyperlink ref="C48" location="'2.2.3 Fallzahlen'!E10" display="2.2.3 Fallzahlen" xr:uid="{00000000-0004-0000-0000-000003000000}"/>
    <hyperlink ref="C51" location="'5. Qualitätsindikatoren'!A1" display="5. Qualitätsindikatoren" xr:uid="{183A45AA-C3FD-4290-9A24-D59A1A295B59}"/>
  </hyperlinks>
  <pageMargins left="0.70866141732283472" right="0.70866141732283472" top="0.74803149606299213" bottom="0.74803149606299213" header="0.31496062992125984" footer="0.31496062992125984"/>
  <pageSetup paperSize="9" scale="90" fitToHeight="0" orientation="landscape" r:id="rId1"/>
  <headerFooter>
    <oddFooter>&amp;L&amp;F&amp;C&amp;A&amp;R&amp;P von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rgb="FFFFC000"/>
    <pageSetUpPr fitToPage="1"/>
  </sheetPr>
  <dimension ref="A1:T89"/>
  <sheetViews>
    <sheetView showGridLines="0" tabSelected="1" topLeftCell="B1" zoomScaleNormal="100" workbookViewId="0">
      <selection activeCell="F55" sqref="F55"/>
    </sheetView>
  </sheetViews>
  <sheetFormatPr baseColWidth="10" defaultColWidth="0" defaultRowHeight="14.25" zeroHeight="1" outlineLevelRow="1" x14ac:dyDescent="0.2"/>
  <cols>
    <col min="1" max="1" width="1.85546875" style="17" customWidth="1"/>
    <col min="2" max="8" width="10.85546875" style="17" customWidth="1"/>
    <col min="9" max="12" width="11.28515625" style="17" customWidth="1"/>
    <col min="13" max="14" width="10.85546875" style="17" customWidth="1"/>
    <col min="15" max="16" width="10.85546875" style="18" customWidth="1"/>
    <col min="17" max="17" width="2.7109375" style="17" customWidth="1"/>
    <col min="18" max="18" width="15" style="37" hidden="1" customWidth="1"/>
    <col min="19" max="20" width="10.85546875" style="17" hidden="1" customWidth="1"/>
    <col min="21" max="16384" width="0.7109375" style="17" hidden="1"/>
  </cols>
  <sheetData>
    <row r="1" spans="2:20" x14ac:dyDescent="0.2"/>
    <row r="2" spans="2:20" ht="15" customHeight="1" x14ac:dyDescent="0.2">
      <c r="B2" s="13" t="s">
        <v>224</v>
      </c>
      <c r="C2" s="19"/>
      <c r="N2" s="330" t="s">
        <v>53</v>
      </c>
      <c r="O2" s="330"/>
      <c r="P2" s="330"/>
    </row>
    <row r="3" spans="2:20" ht="15" thickBot="1" x14ac:dyDescent="0.25">
      <c r="B3" s="22"/>
      <c r="C3" s="19"/>
    </row>
    <row r="4" spans="2:20" ht="15" thickBot="1" x14ac:dyDescent="0.25">
      <c r="B4" s="261" t="s">
        <v>142</v>
      </c>
      <c r="C4" s="19"/>
      <c r="I4" s="120"/>
      <c r="J4" s="120"/>
      <c r="K4" s="120"/>
      <c r="L4" s="120"/>
      <c r="M4" s="120"/>
      <c r="N4" s="120"/>
      <c r="O4" s="221" t="s">
        <v>173</v>
      </c>
      <c r="P4" s="112"/>
    </row>
    <row r="5" spans="2:20" ht="15" thickBot="1" x14ac:dyDescent="0.25">
      <c r="B5" s="22"/>
      <c r="C5" s="19"/>
    </row>
    <row r="6" spans="2:20" ht="27.75" customHeight="1" thickBot="1" x14ac:dyDescent="0.25">
      <c r="B6" s="261" t="s">
        <v>68</v>
      </c>
      <c r="E6" s="317"/>
      <c r="F6" s="318"/>
      <c r="G6" s="318"/>
      <c r="H6" s="318"/>
      <c r="I6" s="318"/>
      <c r="J6" s="318"/>
      <c r="K6" s="318"/>
      <c r="L6" s="318"/>
      <c r="M6" s="318"/>
      <c r="N6" s="318"/>
      <c r="O6" s="318"/>
      <c r="P6" s="319"/>
    </row>
    <row r="7" spans="2:20" ht="15" thickBot="1" x14ac:dyDescent="0.25">
      <c r="B7" s="22"/>
      <c r="C7" s="19"/>
    </row>
    <row r="8" spans="2:20" ht="15.75" customHeight="1" thickBot="1" x14ac:dyDescent="0.25">
      <c r="B8" s="261" t="s">
        <v>20</v>
      </c>
      <c r="C8" s="19"/>
      <c r="H8" s="121"/>
      <c r="I8" s="121"/>
      <c r="J8" s="121"/>
      <c r="K8" s="121"/>
      <c r="L8" s="121"/>
      <c r="M8" s="121"/>
      <c r="N8" s="121"/>
      <c r="O8" s="331"/>
      <c r="P8" s="332"/>
      <c r="S8" s="17">
        <f>IF(AND(O8&lt;&gt;Hilfstabelle!D4,O8&lt;&gt;Hilfstabelle!D5),1,0)</f>
        <v>1</v>
      </c>
    </row>
    <row r="9" spans="2:20" ht="15" thickBot="1" x14ac:dyDescent="0.25">
      <c r="B9" s="22"/>
      <c r="C9" s="19"/>
    </row>
    <row r="10" spans="2:20" ht="15" thickBot="1" x14ac:dyDescent="0.25">
      <c r="B10" s="261" t="s">
        <v>143</v>
      </c>
      <c r="O10" s="331"/>
      <c r="P10" s="332"/>
      <c r="R10" s="66"/>
      <c r="S10" s="17">
        <f>IF(LEN(Text10)&lt;&gt;4,1,0)</f>
        <v>1</v>
      </c>
    </row>
    <row r="11" spans="2:20" ht="15" thickBot="1" x14ac:dyDescent="0.25">
      <c r="B11" s="22" t="s">
        <v>14</v>
      </c>
      <c r="O11" s="333"/>
      <c r="P11" s="334"/>
      <c r="R11" s="66"/>
    </row>
    <row r="12" spans="2:20" ht="15.75" customHeight="1" thickBot="1" x14ac:dyDescent="0.25">
      <c r="B12" s="22" t="s">
        <v>15</v>
      </c>
      <c r="O12" s="331"/>
      <c r="P12" s="332"/>
      <c r="R12" s="66"/>
      <c r="S12" s="17">
        <f>IF(AND(O12&lt;&gt;"",T12),0,1)</f>
        <v>1</v>
      </c>
      <c r="T12" s="17" t="b">
        <f t="array" ref="T12">OR(EXACT(O12,Hilfstabelle!B:B))</f>
        <v>1</v>
      </c>
    </row>
    <row r="13" spans="2:20" ht="15.75" customHeight="1" thickBot="1" x14ac:dyDescent="0.25">
      <c r="B13" s="22" t="s">
        <v>29</v>
      </c>
      <c r="O13" s="331"/>
      <c r="P13" s="332"/>
      <c r="R13" s="66"/>
      <c r="S13" s="17">
        <f>IF(LEN(O13)&lt;&gt;4,1,0)</f>
        <v>1</v>
      </c>
    </row>
    <row r="14" spans="2:20" ht="15" thickBot="1" x14ac:dyDescent="0.25">
      <c r="B14" s="22"/>
      <c r="R14" s="66"/>
    </row>
    <row r="15" spans="2:20" ht="15" thickBot="1" x14ac:dyDescent="0.25">
      <c r="B15" s="261" t="s">
        <v>95</v>
      </c>
      <c r="O15" s="335"/>
      <c r="P15" s="336"/>
      <c r="R15" s="66"/>
      <c r="S15" s="17">
        <f>IF(AND(O15&lt;&gt;"",T15),0,1)</f>
        <v>1</v>
      </c>
      <c r="T15" s="17" t="b">
        <f t="array" ref="T15">OR(EXACT(O15,Hilfstabelle!M2:M5))</f>
        <v>0</v>
      </c>
    </row>
    <row r="16" spans="2:20" ht="15" thickBot="1" x14ac:dyDescent="0.25">
      <c r="C16" s="108" t="s">
        <v>97</v>
      </c>
      <c r="O16" s="320"/>
      <c r="P16" s="321"/>
      <c r="R16" s="66"/>
    </row>
    <row r="17" spans="2:20" x14ac:dyDescent="0.2">
      <c r="C17" s="22"/>
      <c r="I17" s="220"/>
      <c r="J17" s="220"/>
      <c r="K17" s="220"/>
      <c r="L17" s="220"/>
      <c r="R17" s="66"/>
    </row>
    <row r="18" spans="2:20" ht="27.75" customHeight="1" x14ac:dyDescent="0.2">
      <c r="B18" s="329" t="str">
        <f>IF(O8="ZFSmax","Folgende Seniorhauptoperateure und Hauptoperateure sind am ZFSmax tätig (keine Angabe von Nicht-(Senior-) Hauptoperateuren)",IF(O8="ZFS","Folgende Hauptoperateure sind am ZFS tätig (keine Angabe von Nicht-Hauptoperateuren)",IF(O8="zAFS","Folgende Hauptoperateure sind am zAFS tätig (keine Angabe von Nicht-Hauptoperateuren)","Bitte vervollständigen Sie die Angabe zur Zentrumsart")))</f>
        <v>Bitte vervollständigen Sie die Angabe zur Zentrumsart</v>
      </c>
      <c r="C18" s="329"/>
      <c r="D18" s="241"/>
      <c r="E18" s="337" t="s">
        <v>144</v>
      </c>
      <c r="F18" s="337"/>
      <c r="G18" s="109" t="s">
        <v>69</v>
      </c>
      <c r="H18" s="110" t="s">
        <v>145</v>
      </c>
      <c r="I18" s="325" t="s">
        <v>188</v>
      </c>
      <c r="J18" s="325"/>
      <c r="K18" s="325"/>
      <c r="L18" s="325"/>
      <c r="M18" s="322" t="s">
        <v>262</v>
      </c>
      <c r="N18" s="322"/>
      <c r="O18" s="324" t="s">
        <v>89</v>
      </c>
      <c r="P18" s="324"/>
      <c r="R18" s="67" t="s">
        <v>72</v>
      </c>
    </row>
    <row r="19" spans="2:20" ht="15.75" customHeight="1" x14ac:dyDescent="0.2">
      <c r="B19" s="329"/>
      <c r="C19" s="329"/>
      <c r="D19" s="242"/>
      <c r="E19" s="309"/>
      <c r="F19" s="311"/>
      <c r="G19" s="62"/>
      <c r="H19" s="62"/>
      <c r="I19" s="326"/>
      <c r="J19" s="327"/>
      <c r="K19" s="327"/>
      <c r="L19" s="328"/>
      <c r="M19" s="315"/>
      <c r="N19" s="323"/>
      <c r="O19" s="315"/>
      <c r="P19" s="323"/>
      <c r="R19" s="66">
        <v>1</v>
      </c>
      <c r="S19" s="17">
        <f>IF(T19,0,1)</f>
        <v>1</v>
      </c>
      <c r="T19" s="17" t="b">
        <f t="array" ref="T19">AND(OR(EXACT(G19,Hilfstabelle!$B$5:$B$6)),OR(EXACT('Allgemeine Angaben'!H19,Hilfstabelle!$B$14:$B$15)),OR(EXACT('Allgemeine Angaben'!I19,Hilfstabelle!$B$14:$B$15)),OR(EXACT('Allgemeine Angaben'!M19,Hilfstabelle!$E$19:$E$23)))</f>
        <v>0</v>
      </c>
    </row>
    <row r="20" spans="2:20" ht="15.75" customHeight="1" x14ac:dyDescent="0.2">
      <c r="B20" s="329"/>
      <c r="C20" s="329"/>
      <c r="D20" s="242"/>
      <c r="E20" s="309"/>
      <c r="F20" s="311"/>
      <c r="G20" s="155"/>
      <c r="H20" s="62"/>
      <c r="I20" s="326"/>
      <c r="J20" s="327"/>
      <c r="K20" s="327"/>
      <c r="L20" s="328"/>
      <c r="M20" s="315"/>
      <c r="N20" s="323"/>
      <c r="O20" s="315"/>
      <c r="P20" s="323"/>
      <c r="R20" s="66">
        <v>2</v>
      </c>
      <c r="S20" s="17">
        <f>IF(T20,0,1)</f>
        <v>1</v>
      </c>
      <c r="T20" s="17" t="b">
        <f t="array" ref="T20">AND(OR(EXACT(G20,Hilfstabelle!$B$5:$B$6)),OR(EXACT('Allgemeine Angaben'!H20,Hilfstabelle!$B$14:$B$15)),OR(EXACT('Allgemeine Angaben'!I20,Hilfstabelle!$B$14:$B$15)),OR(EXACT('Allgemeine Angaben'!M20,Hilfstabelle!$E$19:$E$23)))</f>
        <v>0</v>
      </c>
    </row>
    <row r="21" spans="2:20" ht="15.75" customHeight="1" x14ac:dyDescent="0.2">
      <c r="B21" s="329"/>
      <c r="C21" s="329"/>
      <c r="D21" s="242"/>
      <c r="E21" s="309"/>
      <c r="F21" s="311"/>
      <c r="G21" s="155"/>
      <c r="H21" s="62"/>
      <c r="I21" s="326"/>
      <c r="J21" s="327"/>
      <c r="K21" s="327"/>
      <c r="L21" s="328"/>
      <c r="M21" s="315"/>
      <c r="N21" s="323"/>
      <c r="O21" s="315"/>
      <c r="P21" s="323"/>
      <c r="R21" s="66">
        <v>3</v>
      </c>
      <c r="S21" s="17">
        <f t="shared" ref="S21:S43" si="0">IF(OR(E21="",T21),0,1)</f>
        <v>0</v>
      </c>
      <c r="T21" s="17" t="b">
        <f t="array" ref="T21">AND(OR(EXACT(G21,Hilfstabelle!$B$5:$B$6)),OR(EXACT('Allgemeine Angaben'!H21,Hilfstabelle!$B$14:$B$15)),OR(EXACT('Allgemeine Angaben'!I21,Hilfstabelle!$B$14:$B$15)),OR(EXACT('Allgemeine Angaben'!M21,Hilfstabelle!$E$19:$E$23)))</f>
        <v>0</v>
      </c>
    </row>
    <row r="22" spans="2:20" ht="15.75" customHeight="1" x14ac:dyDescent="0.2">
      <c r="B22" s="329"/>
      <c r="C22" s="329"/>
      <c r="D22" s="241"/>
      <c r="E22" s="309"/>
      <c r="F22" s="311"/>
      <c r="G22" s="62"/>
      <c r="H22" s="62"/>
      <c r="I22" s="326"/>
      <c r="J22" s="327"/>
      <c r="K22" s="327"/>
      <c r="L22" s="328"/>
      <c r="M22" s="315"/>
      <c r="N22" s="323"/>
      <c r="O22" s="315"/>
      <c r="P22" s="323"/>
      <c r="R22" s="66">
        <v>4</v>
      </c>
      <c r="S22" s="17">
        <f t="shared" si="0"/>
        <v>0</v>
      </c>
      <c r="T22" s="17" t="b">
        <f t="array" ref="T22">AND(OR(EXACT(G22,Hilfstabelle!$B$5:$B$6)),OR(EXACT('Allgemeine Angaben'!H22,Hilfstabelle!$B$14:$B$15)),OR(EXACT('Allgemeine Angaben'!I22,Hilfstabelle!$B$14:$B$15)),OR(EXACT('Allgemeine Angaben'!M22,Hilfstabelle!$E$19:$E$23)))</f>
        <v>0</v>
      </c>
    </row>
    <row r="23" spans="2:20" ht="15.75" customHeight="1" x14ac:dyDescent="0.2">
      <c r="C23" s="22"/>
      <c r="E23" s="309"/>
      <c r="F23" s="311"/>
      <c r="G23" s="62"/>
      <c r="H23" s="62"/>
      <c r="I23" s="326"/>
      <c r="J23" s="327"/>
      <c r="K23" s="327"/>
      <c r="L23" s="328"/>
      <c r="M23" s="315"/>
      <c r="N23" s="323"/>
      <c r="O23" s="315"/>
      <c r="P23" s="323"/>
      <c r="R23" s="66">
        <v>5</v>
      </c>
      <c r="S23" s="17">
        <f t="shared" si="0"/>
        <v>0</v>
      </c>
      <c r="T23" s="17" t="b">
        <f t="array" ref="T23">AND(OR(EXACT(G23,Hilfstabelle!$B$5:$B$6)),OR(EXACT('Allgemeine Angaben'!H23,Hilfstabelle!$B$14:$B$15)),OR(EXACT('Allgemeine Angaben'!I23,Hilfstabelle!$B$14:$B$15)),OR(EXACT('Allgemeine Angaben'!M23,Hilfstabelle!$E$19:$E$23)))</f>
        <v>0</v>
      </c>
    </row>
    <row r="24" spans="2:20" ht="15.75" customHeight="1" x14ac:dyDescent="0.2">
      <c r="C24" s="22"/>
      <c r="E24" s="309"/>
      <c r="F24" s="311"/>
      <c r="G24" s="155"/>
      <c r="H24" s="62"/>
      <c r="I24" s="326"/>
      <c r="J24" s="327"/>
      <c r="K24" s="327"/>
      <c r="L24" s="328"/>
      <c r="M24" s="315"/>
      <c r="N24" s="323"/>
      <c r="O24" s="315"/>
      <c r="P24" s="323"/>
      <c r="R24" s="66">
        <v>6</v>
      </c>
      <c r="S24" s="17">
        <f t="shared" si="0"/>
        <v>0</v>
      </c>
      <c r="T24" s="17" t="b">
        <f t="array" ref="T24">AND(OR(EXACT(G24,Hilfstabelle!$B$5:$B$6)),OR(EXACT('Allgemeine Angaben'!H24,Hilfstabelle!$B$14:$B$15)),OR(EXACT('Allgemeine Angaben'!I24,Hilfstabelle!$B$14:$B$15)),OR(EXACT('Allgemeine Angaben'!M24,Hilfstabelle!$E$19:$E$23)))</f>
        <v>0</v>
      </c>
    </row>
    <row r="25" spans="2:20" ht="15.75" customHeight="1" x14ac:dyDescent="0.2">
      <c r="C25" s="22"/>
      <c r="E25" s="309"/>
      <c r="F25" s="311"/>
      <c r="G25" s="62"/>
      <c r="H25" s="62"/>
      <c r="I25" s="326"/>
      <c r="J25" s="327"/>
      <c r="K25" s="327"/>
      <c r="L25" s="328"/>
      <c r="M25" s="315"/>
      <c r="N25" s="323"/>
      <c r="O25" s="315"/>
      <c r="P25" s="323"/>
      <c r="R25" s="66">
        <v>7</v>
      </c>
      <c r="S25" s="17">
        <f t="shared" si="0"/>
        <v>0</v>
      </c>
      <c r="T25" s="17" t="b">
        <f t="array" ref="T25">AND(OR(EXACT(G25,Hilfstabelle!$B$5:$B$6)),OR(EXACT('Allgemeine Angaben'!H25,Hilfstabelle!$B$14:$B$15)),OR(EXACT('Allgemeine Angaben'!I25,Hilfstabelle!$B$14:$B$15)),OR(EXACT('Allgemeine Angaben'!M25,Hilfstabelle!$E$19:$E$23)))</f>
        <v>0</v>
      </c>
    </row>
    <row r="26" spans="2:20" ht="15.75" customHeight="1" x14ac:dyDescent="0.2">
      <c r="C26" s="22"/>
      <c r="E26" s="309"/>
      <c r="F26" s="311"/>
      <c r="G26" s="62"/>
      <c r="H26" s="62"/>
      <c r="I26" s="326"/>
      <c r="J26" s="327"/>
      <c r="K26" s="327"/>
      <c r="L26" s="328"/>
      <c r="M26" s="315"/>
      <c r="N26" s="323"/>
      <c r="O26" s="315"/>
      <c r="P26" s="323"/>
      <c r="R26" s="66">
        <v>8</v>
      </c>
      <c r="S26" s="17">
        <f t="shared" si="0"/>
        <v>0</v>
      </c>
      <c r="T26" s="17" t="b">
        <f t="array" ref="T26">AND(OR(EXACT(G26,Hilfstabelle!$B$5:$B$6)),OR(EXACT('Allgemeine Angaben'!H26,Hilfstabelle!$B$14:$B$15)),OR(EXACT('Allgemeine Angaben'!I26,Hilfstabelle!$B$14:$B$15)),OR(EXACT('Allgemeine Angaben'!M26,Hilfstabelle!$E$19:$E$23)))</f>
        <v>0</v>
      </c>
    </row>
    <row r="27" spans="2:20" ht="15.75" customHeight="1" x14ac:dyDescent="0.2">
      <c r="C27" s="22"/>
      <c r="E27" s="309"/>
      <c r="F27" s="311"/>
      <c r="G27" s="62"/>
      <c r="H27" s="62"/>
      <c r="I27" s="326"/>
      <c r="J27" s="327"/>
      <c r="K27" s="327"/>
      <c r="L27" s="328"/>
      <c r="M27" s="315"/>
      <c r="N27" s="323"/>
      <c r="O27" s="315"/>
      <c r="P27" s="323"/>
      <c r="R27" s="66">
        <v>9</v>
      </c>
      <c r="S27" s="17">
        <f t="shared" si="0"/>
        <v>0</v>
      </c>
      <c r="T27" s="17" t="b">
        <f t="array" ref="T27">AND(OR(EXACT(G27,Hilfstabelle!$B$5:$B$6)),OR(EXACT('Allgemeine Angaben'!H27,Hilfstabelle!$B$14:$B$15)),OR(EXACT('Allgemeine Angaben'!I27,Hilfstabelle!$B$14:$B$15)),OR(EXACT('Allgemeine Angaben'!M27,Hilfstabelle!$E$19:$E$23)))</f>
        <v>0</v>
      </c>
    </row>
    <row r="28" spans="2:20" ht="15.75" customHeight="1" x14ac:dyDescent="0.2">
      <c r="C28" s="22"/>
      <c r="E28" s="309"/>
      <c r="F28" s="311"/>
      <c r="G28" s="62"/>
      <c r="H28" s="62"/>
      <c r="I28" s="326"/>
      <c r="J28" s="327"/>
      <c r="K28" s="327"/>
      <c r="L28" s="328"/>
      <c r="M28" s="315"/>
      <c r="N28" s="323"/>
      <c r="O28" s="315"/>
      <c r="P28" s="323"/>
      <c r="R28" s="66">
        <v>10</v>
      </c>
      <c r="S28" s="17">
        <f t="shared" si="0"/>
        <v>0</v>
      </c>
      <c r="T28" s="17" t="b">
        <f t="array" ref="T28">AND(OR(EXACT(G28,Hilfstabelle!$B$5:$B$6)),OR(EXACT('Allgemeine Angaben'!H28,Hilfstabelle!$B$14:$B$15)),OR(EXACT('Allgemeine Angaben'!I28,Hilfstabelle!$B$14:$B$15)),OR(EXACT('Allgemeine Angaben'!M28,Hilfstabelle!$E$19:$E$23)))</f>
        <v>0</v>
      </c>
    </row>
    <row r="29" spans="2:20" ht="15.75" customHeight="1" x14ac:dyDescent="0.2">
      <c r="C29" s="22"/>
      <c r="E29" s="309"/>
      <c r="F29" s="311"/>
      <c r="G29" s="62"/>
      <c r="H29" s="62"/>
      <c r="I29" s="326"/>
      <c r="J29" s="327"/>
      <c r="K29" s="327"/>
      <c r="L29" s="328"/>
      <c r="M29" s="315"/>
      <c r="N29" s="323"/>
      <c r="O29" s="315"/>
      <c r="P29" s="323"/>
      <c r="R29" s="66">
        <v>11</v>
      </c>
      <c r="S29" s="17">
        <f t="shared" si="0"/>
        <v>0</v>
      </c>
      <c r="T29" s="17" t="b">
        <f t="array" ref="T29">AND(OR(EXACT(G29,Hilfstabelle!$B$5:$B$6)),OR(EXACT('Allgemeine Angaben'!H29,Hilfstabelle!$B$14:$B$15)),OR(EXACT('Allgemeine Angaben'!I29,Hilfstabelle!$B$14:$B$15)),OR(EXACT('Allgemeine Angaben'!M29,Hilfstabelle!$E$19:$E$23)))</f>
        <v>0</v>
      </c>
    </row>
    <row r="30" spans="2:20" ht="15.75" customHeight="1" x14ac:dyDescent="0.2">
      <c r="C30" s="22"/>
      <c r="E30" s="309"/>
      <c r="F30" s="311"/>
      <c r="G30" s="62"/>
      <c r="H30" s="62"/>
      <c r="I30" s="326"/>
      <c r="J30" s="327"/>
      <c r="K30" s="327"/>
      <c r="L30" s="328"/>
      <c r="M30" s="315"/>
      <c r="N30" s="316"/>
      <c r="O30" s="315"/>
      <c r="P30" s="316"/>
      <c r="R30" s="66">
        <v>12</v>
      </c>
      <c r="S30" s="17">
        <f t="shared" si="0"/>
        <v>0</v>
      </c>
      <c r="T30" s="17" t="b">
        <f t="array" ref="T30">AND(OR(EXACT(G30,Hilfstabelle!$B$5:$B$6)),OR(EXACT('Allgemeine Angaben'!H30,Hilfstabelle!$B$14:$B$15)),OR(EXACT('Allgemeine Angaben'!I30,Hilfstabelle!$B$14:$B$15)),OR(EXACT('Allgemeine Angaben'!M30,Hilfstabelle!$E$19:$E$23)))</f>
        <v>0</v>
      </c>
    </row>
    <row r="31" spans="2:20" ht="15.75" customHeight="1" outlineLevel="1" x14ac:dyDescent="0.2">
      <c r="C31" s="22"/>
      <c r="E31" s="309"/>
      <c r="F31" s="311"/>
      <c r="G31" s="62"/>
      <c r="H31" s="62"/>
      <c r="I31" s="326"/>
      <c r="J31" s="327"/>
      <c r="K31" s="327"/>
      <c r="L31" s="328"/>
      <c r="M31" s="315"/>
      <c r="N31" s="316"/>
      <c r="O31" s="313"/>
      <c r="P31" s="314"/>
      <c r="R31" s="66">
        <v>13</v>
      </c>
      <c r="S31" s="17">
        <f t="shared" si="0"/>
        <v>0</v>
      </c>
      <c r="T31" s="17" t="b">
        <f t="array" ref="T31">AND(OR(EXACT(G31,Hilfstabelle!$B$5:$B$6)),OR(EXACT('Allgemeine Angaben'!H31,Hilfstabelle!$B$14:$B$15)),OR(EXACT('Allgemeine Angaben'!I31,Hilfstabelle!$B$14:$B$15)),OR(EXACT('Allgemeine Angaben'!M31,Hilfstabelle!$E$19:$E$23)))</f>
        <v>0</v>
      </c>
    </row>
    <row r="32" spans="2:20" ht="15.75" customHeight="1" outlineLevel="1" x14ac:dyDescent="0.2">
      <c r="C32" s="22"/>
      <c r="E32" s="309"/>
      <c r="F32" s="311"/>
      <c r="G32" s="62"/>
      <c r="H32" s="62"/>
      <c r="I32" s="326"/>
      <c r="J32" s="327"/>
      <c r="K32" s="327"/>
      <c r="L32" s="328"/>
      <c r="M32" s="315"/>
      <c r="N32" s="316"/>
      <c r="O32" s="313"/>
      <c r="P32" s="314"/>
      <c r="R32" s="66">
        <v>14</v>
      </c>
      <c r="S32" s="17">
        <f t="shared" si="0"/>
        <v>0</v>
      </c>
      <c r="T32" s="17" t="b">
        <f t="array" ref="T32">AND(OR(EXACT(G32,Hilfstabelle!$B$5:$B$6)),OR(EXACT('Allgemeine Angaben'!H32,Hilfstabelle!$B$14:$B$15)),OR(EXACT('Allgemeine Angaben'!I32,Hilfstabelle!$B$14:$B$15)),OR(EXACT('Allgemeine Angaben'!M32,Hilfstabelle!$E$19:$E$23)))</f>
        <v>0</v>
      </c>
    </row>
    <row r="33" spans="2:20" ht="15.75" customHeight="1" outlineLevel="1" x14ac:dyDescent="0.2">
      <c r="C33" s="22"/>
      <c r="E33" s="309"/>
      <c r="F33" s="311"/>
      <c r="G33" s="62"/>
      <c r="H33" s="62"/>
      <c r="I33" s="326"/>
      <c r="J33" s="327"/>
      <c r="K33" s="327"/>
      <c r="L33" s="328"/>
      <c r="M33" s="315"/>
      <c r="N33" s="316"/>
      <c r="O33" s="313"/>
      <c r="P33" s="314"/>
      <c r="R33" s="66">
        <v>15</v>
      </c>
      <c r="S33" s="17">
        <f t="shared" si="0"/>
        <v>0</v>
      </c>
      <c r="T33" s="17" t="b">
        <f t="array" ref="T33">AND(OR(EXACT(G33,Hilfstabelle!$B$5:$B$6)),OR(EXACT('Allgemeine Angaben'!H33,Hilfstabelle!$B$14:$B$15)),OR(EXACT('Allgemeine Angaben'!I33,Hilfstabelle!$B$14:$B$15)),OR(EXACT('Allgemeine Angaben'!M33,Hilfstabelle!$E$19:$E$23)))</f>
        <v>0</v>
      </c>
    </row>
    <row r="34" spans="2:20" ht="15.75" customHeight="1" outlineLevel="1" x14ac:dyDescent="0.2">
      <c r="C34" s="22"/>
      <c r="E34" s="309"/>
      <c r="F34" s="311"/>
      <c r="G34" s="62"/>
      <c r="H34" s="62"/>
      <c r="I34" s="326"/>
      <c r="J34" s="327"/>
      <c r="K34" s="327"/>
      <c r="L34" s="328"/>
      <c r="M34" s="315"/>
      <c r="N34" s="316"/>
      <c r="O34" s="313"/>
      <c r="P34" s="314"/>
      <c r="R34" s="66">
        <v>16</v>
      </c>
      <c r="S34" s="17">
        <f t="shared" si="0"/>
        <v>0</v>
      </c>
      <c r="T34" s="17" t="b">
        <f t="array" ref="T34">AND(OR(EXACT(G34,Hilfstabelle!$B$5:$B$6)),OR(EXACT('Allgemeine Angaben'!H34,Hilfstabelle!$B$14:$B$15)),OR(EXACT('Allgemeine Angaben'!I34,Hilfstabelle!$B$14:$B$15)),OR(EXACT('Allgemeine Angaben'!M34,Hilfstabelle!$E$19:$E$23)))</f>
        <v>0</v>
      </c>
    </row>
    <row r="35" spans="2:20" ht="15.75" customHeight="1" outlineLevel="1" x14ac:dyDescent="0.2">
      <c r="C35" s="22"/>
      <c r="E35" s="309"/>
      <c r="F35" s="311"/>
      <c r="G35" s="62"/>
      <c r="H35" s="62"/>
      <c r="I35" s="326"/>
      <c r="J35" s="327"/>
      <c r="K35" s="327"/>
      <c r="L35" s="328"/>
      <c r="M35" s="315"/>
      <c r="N35" s="316"/>
      <c r="O35" s="313"/>
      <c r="P35" s="314"/>
      <c r="R35" s="66">
        <v>17</v>
      </c>
      <c r="S35" s="17">
        <f t="shared" si="0"/>
        <v>0</v>
      </c>
      <c r="T35" s="17" t="b">
        <f t="array" ref="T35">AND(OR(EXACT(G35,Hilfstabelle!$B$5:$B$6)),OR(EXACT('Allgemeine Angaben'!H35,Hilfstabelle!$B$14:$B$15)),OR(EXACT('Allgemeine Angaben'!I35,Hilfstabelle!$B$14:$B$15)),OR(EXACT('Allgemeine Angaben'!M35,Hilfstabelle!$E$19:$E$23)))</f>
        <v>0</v>
      </c>
    </row>
    <row r="36" spans="2:20" ht="15.75" customHeight="1" outlineLevel="1" x14ac:dyDescent="0.2">
      <c r="C36" s="22"/>
      <c r="E36" s="309"/>
      <c r="F36" s="311"/>
      <c r="G36" s="62"/>
      <c r="H36" s="62"/>
      <c r="I36" s="326"/>
      <c r="J36" s="327"/>
      <c r="K36" s="327"/>
      <c r="L36" s="328"/>
      <c r="M36" s="315"/>
      <c r="N36" s="316"/>
      <c r="O36" s="313"/>
      <c r="P36" s="314"/>
      <c r="R36" s="66">
        <v>18</v>
      </c>
      <c r="S36" s="17">
        <f t="shared" si="0"/>
        <v>0</v>
      </c>
      <c r="T36" s="17" t="b">
        <f t="array" ref="T36">AND(OR(EXACT(G36,Hilfstabelle!$B$5:$B$6)),OR(EXACT('Allgemeine Angaben'!H36,Hilfstabelle!$B$14:$B$15)),OR(EXACT('Allgemeine Angaben'!I36,Hilfstabelle!$B$14:$B$15)),OR(EXACT('Allgemeine Angaben'!M36,Hilfstabelle!$E$19:$E$23)))</f>
        <v>0</v>
      </c>
    </row>
    <row r="37" spans="2:20" ht="15.75" customHeight="1" outlineLevel="1" x14ac:dyDescent="0.2">
      <c r="C37" s="22"/>
      <c r="E37" s="309"/>
      <c r="F37" s="311"/>
      <c r="G37" s="62"/>
      <c r="H37" s="62"/>
      <c r="I37" s="326"/>
      <c r="J37" s="327"/>
      <c r="K37" s="327"/>
      <c r="L37" s="328"/>
      <c r="M37" s="315"/>
      <c r="N37" s="316"/>
      <c r="O37" s="313"/>
      <c r="P37" s="314"/>
      <c r="R37" s="66">
        <v>19</v>
      </c>
      <c r="S37" s="17">
        <f t="shared" si="0"/>
        <v>0</v>
      </c>
      <c r="T37" s="17" t="b">
        <f t="array" ref="T37">AND(OR(EXACT(G37,Hilfstabelle!$B$5:$B$6)),OR(EXACT('Allgemeine Angaben'!H37,Hilfstabelle!$B$14:$B$15)),OR(EXACT('Allgemeine Angaben'!I37,Hilfstabelle!$B$14:$B$15)),OR(EXACT('Allgemeine Angaben'!M37,Hilfstabelle!$E$19:$E$23)))</f>
        <v>0</v>
      </c>
    </row>
    <row r="38" spans="2:20" ht="15.75" customHeight="1" outlineLevel="1" x14ac:dyDescent="0.2">
      <c r="C38" s="22"/>
      <c r="E38" s="309"/>
      <c r="F38" s="311"/>
      <c r="G38" s="62"/>
      <c r="H38" s="62"/>
      <c r="I38" s="326"/>
      <c r="J38" s="327"/>
      <c r="K38" s="327"/>
      <c r="L38" s="328"/>
      <c r="M38" s="315"/>
      <c r="N38" s="316"/>
      <c r="O38" s="313"/>
      <c r="P38" s="314"/>
      <c r="R38" s="66">
        <v>20</v>
      </c>
      <c r="S38" s="17">
        <f t="shared" si="0"/>
        <v>0</v>
      </c>
      <c r="T38" s="17" t="b">
        <f t="array" ref="T38">AND(OR(EXACT(G38,Hilfstabelle!$B$5:$B$6)),OR(EXACT('Allgemeine Angaben'!H38,Hilfstabelle!$B$14:$B$15)),OR(EXACT('Allgemeine Angaben'!I38,Hilfstabelle!$B$14:$B$15)),OR(EXACT('Allgemeine Angaben'!M38,Hilfstabelle!$E$19:$E$23)))</f>
        <v>0</v>
      </c>
    </row>
    <row r="39" spans="2:20" ht="15.75" customHeight="1" outlineLevel="1" x14ac:dyDescent="0.2">
      <c r="C39" s="22"/>
      <c r="E39" s="309"/>
      <c r="F39" s="311"/>
      <c r="G39" s="62"/>
      <c r="H39" s="62"/>
      <c r="I39" s="326"/>
      <c r="J39" s="327"/>
      <c r="K39" s="327"/>
      <c r="L39" s="328"/>
      <c r="M39" s="315"/>
      <c r="N39" s="316"/>
      <c r="O39" s="313"/>
      <c r="P39" s="314"/>
      <c r="R39" s="66">
        <v>21</v>
      </c>
      <c r="S39" s="17">
        <f t="shared" si="0"/>
        <v>0</v>
      </c>
      <c r="T39" s="17" t="b">
        <f t="array" ref="T39">AND(OR(EXACT(G39,Hilfstabelle!$B$5:$B$6)),OR(EXACT('Allgemeine Angaben'!H39,Hilfstabelle!$B$14:$B$15)),OR(EXACT('Allgemeine Angaben'!I39,Hilfstabelle!$B$14:$B$15)),OR(EXACT('Allgemeine Angaben'!M39,Hilfstabelle!$E$19:$E$23)))</f>
        <v>0</v>
      </c>
    </row>
    <row r="40" spans="2:20" ht="15.75" customHeight="1" outlineLevel="1" x14ac:dyDescent="0.2">
      <c r="C40" s="22"/>
      <c r="E40" s="309"/>
      <c r="F40" s="311"/>
      <c r="G40" s="62"/>
      <c r="H40" s="62"/>
      <c r="I40" s="326"/>
      <c r="J40" s="327"/>
      <c r="K40" s="327"/>
      <c r="L40" s="328"/>
      <c r="M40" s="315"/>
      <c r="N40" s="316"/>
      <c r="O40" s="313"/>
      <c r="P40" s="314"/>
      <c r="R40" s="66">
        <v>22</v>
      </c>
      <c r="S40" s="17">
        <f t="shared" si="0"/>
        <v>0</v>
      </c>
      <c r="T40" s="17" t="b">
        <f t="array" ref="T40">AND(OR(EXACT(G40,Hilfstabelle!$B$5:$B$6)),OR(EXACT('Allgemeine Angaben'!H40,Hilfstabelle!$B$14:$B$15)),OR(EXACT('Allgemeine Angaben'!I40,Hilfstabelle!$B$14:$B$15)),OR(EXACT('Allgemeine Angaben'!M40,Hilfstabelle!$E$19:$E$23)))</f>
        <v>0</v>
      </c>
    </row>
    <row r="41" spans="2:20" ht="15.75" customHeight="1" outlineLevel="1" x14ac:dyDescent="0.2">
      <c r="C41" s="22"/>
      <c r="E41" s="309"/>
      <c r="F41" s="311"/>
      <c r="G41" s="62"/>
      <c r="H41" s="62"/>
      <c r="I41" s="326"/>
      <c r="J41" s="327"/>
      <c r="K41" s="327"/>
      <c r="L41" s="328"/>
      <c r="M41" s="315"/>
      <c r="N41" s="316"/>
      <c r="O41" s="313"/>
      <c r="P41" s="314"/>
      <c r="R41" s="66">
        <v>23</v>
      </c>
      <c r="S41" s="17">
        <f t="shared" si="0"/>
        <v>0</v>
      </c>
      <c r="T41" s="17" t="b">
        <f t="array" ref="T41">AND(OR(EXACT(G41,Hilfstabelle!$B$5:$B$6)),OR(EXACT('Allgemeine Angaben'!H41,Hilfstabelle!$B$14:$B$15)),OR(EXACT('Allgemeine Angaben'!I41,Hilfstabelle!$B$14:$B$15)),OR(EXACT('Allgemeine Angaben'!M41,Hilfstabelle!$E$19:$E$23)))</f>
        <v>0</v>
      </c>
    </row>
    <row r="42" spans="2:20" ht="15.75" customHeight="1" outlineLevel="1" x14ac:dyDescent="0.2">
      <c r="C42" s="22"/>
      <c r="E42" s="309"/>
      <c r="F42" s="311"/>
      <c r="G42" s="62"/>
      <c r="H42" s="62"/>
      <c r="I42" s="326"/>
      <c r="J42" s="327"/>
      <c r="K42" s="327"/>
      <c r="L42" s="328"/>
      <c r="M42" s="315"/>
      <c r="N42" s="316"/>
      <c r="O42" s="313"/>
      <c r="P42" s="314"/>
      <c r="R42" s="66">
        <v>24</v>
      </c>
      <c r="S42" s="17">
        <f t="shared" si="0"/>
        <v>0</v>
      </c>
      <c r="T42" s="17" t="b">
        <f t="array" ref="T42">AND(OR(EXACT(G42,Hilfstabelle!$B$5:$B$6)),OR(EXACT('Allgemeine Angaben'!H42,Hilfstabelle!$B$14:$B$15)),OR(EXACT('Allgemeine Angaben'!I42,Hilfstabelle!$B$14:$B$15)),OR(EXACT('Allgemeine Angaben'!M42,Hilfstabelle!$E$19:$E$23)))</f>
        <v>0</v>
      </c>
    </row>
    <row r="43" spans="2:20" ht="15.75" customHeight="1" outlineLevel="1" x14ac:dyDescent="0.2">
      <c r="C43" s="22"/>
      <c r="E43" s="309"/>
      <c r="F43" s="311"/>
      <c r="G43" s="62"/>
      <c r="H43" s="62"/>
      <c r="I43" s="326"/>
      <c r="J43" s="327"/>
      <c r="K43" s="327"/>
      <c r="L43" s="328"/>
      <c r="M43" s="315"/>
      <c r="N43" s="316"/>
      <c r="O43" s="313"/>
      <c r="P43" s="314"/>
      <c r="R43" s="66">
        <v>25</v>
      </c>
      <c r="S43" s="17">
        <f t="shared" si="0"/>
        <v>0</v>
      </c>
      <c r="T43" s="17" t="b">
        <f t="array" ref="T43">AND(OR(EXACT(G43,Hilfstabelle!$B$5:$B$6)),OR(EXACT('Allgemeine Angaben'!H43,Hilfstabelle!$B$14:$B$15)),OR(EXACT('Allgemeine Angaben'!I43,Hilfstabelle!$B$14:$B$15)),OR(EXACT('Allgemeine Angaben'!M43,Hilfstabelle!$E$19:$E$23)))</f>
        <v>0</v>
      </c>
    </row>
    <row r="44" spans="2:20" x14ac:dyDescent="0.2">
      <c r="C44" s="22"/>
      <c r="E44" s="37" t="s">
        <v>94</v>
      </c>
      <c r="O44" s="17"/>
      <c r="P44" s="17"/>
      <c r="R44" s="66"/>
    </row>
    <row r="45" spans="2:20" x14ac:dyDescent="0.2">
      <c r="C45" s="22"/>
      <c r="E45" s="37" t="s">
        <v>196</v>
      </c>
      <c r="O45" s="17"/>
      <c r="P45" s="17"/>
      <c r="R45" s="66"/>
    </row>
    <row r="46" spans="2:20" ht="15" thickBot="1" x14ac:dyDescent="0.25">
      <c r="C46" s="22"/>
      <c r="E46" s="37" t="s">
        <v>210</v>
      </c>
      <c r="O46" s="17"/>
      <c r="P46" s="17"/>
      <c r="R46" s="66"/>
    </row>
    <row r="47" spans="2:20" ht="15" x14ac:dyDescent="0.25">
      <c r="B47" s="261" t="s">
        <v>146</v>
      </c>
      <c r="D47" s="24"/>
      <c r="E47" s="24"/>
      <c r="F47" s="25"/>
      <c r="O47" s="340" t="s">
        <v>220</v>
      </c>
      <c r="P47" s="341"/>
      <c r="Q47"/>
      <c r="R47" s="66"/>
      <c r="S47" s="17">
        <f>IF(AND(O47&lt;&gt;"",T47),0,1)</f>
        <v>1</v>
      </c>
      <c r="T47" s="17" t="b">
        <f t="array" ref="T47">OR(EXACT(O47,Hilfstabelle!J2:J4))</f>
        <v>0</v>
      </c>
    </row>
    <row r="48" spans="2:20" ht="15.75" thickBot="1" x14ac:dyDescent="0.3">
      <c r="B48" s="261"/>
      <c r="D48" s="24"/>
      <c r="E48" s="24"/>
      <c r="F48" s="25"/>
      <c r="O48" s="342"/>
      <c r="P48" s="343"/>
      <c r="Q48"/>
      <c r="R48" s="66"/>
    </row>
    <row r="49" spans="1:20" ht="34.5" customHeight="1" x14ac:dyDescent="0.2">
      <c r="C49" s="111"/>
      <c r="D49" s="111"/>
      <c r="E49" s="312" t="str">
        <f>IF(OR(O47=Hilfstabelle!J3,O47=Hilfstabelle!J4,O47=Hilfstabelle!J5),Hilfstabelle!K2,Hilfstabelle!K5)</f>
        <v>Die Tabelle ist nur verpflichtend bei Inanspruchnahme einer der beiden Sonderregelungen für mindestens einen Hauptoperateur auszufüllen. Einzutragen sind die Fallzahlen der letzten vier Kalenderjahre. Prognosen sind nicht erforderlich.</v>
      </c>
      <c r="F49" s="312"/>
      <c r="G49" s="312"/>
      <c r="H49" s="312"/>
      <c r="I49" s="312"/>
      <c r="J49" s="312"/>
      <c r="K49" s="312"/>
      <c r="L49" s="312"/>
      <c r="M49" s="312"/>
      <c r="N49" s="312"/>
      <c r="O49" s="312"/>
      <c r="P49" s="312"/>
      <c r="R49" s="66"/>
    </row>
    <row r="50" spans="1:20" ht="34.5" customHeight="1" x14ac:dyDescent="0.2">
      <c r="C50" s="111"/>
      <c r="D50" s="111"/>
      <c r="E50" s="312" t="str">
        <f>IF(OR(O47=Hilfstabelle!J3,O47=Hilfstabelle!J4,O47=Hilfstabelle!J5),Hilfstabelle!K4,"")</f>
        <v>Bitte füllen Sie die Angaben zum Zentrumfür Fuß- und Sprunggelenkchirurgie (z. B. Zentrumsart) vollständig aus.</v>
      </c>
      <c r="F50" s="312"/>
      <c r="G50" s="312"/>
      <c r="H50" s="312"/>
      <c r="I50" s="312"/>
      <c r="J50" s="312"/>
      <c r="K50" s="312"/>
      <c r="L50" s="312"/>
      <c r="M50" s="312"/>
      <c r="N50" s="312"/>
      <c r="O50" s="312"/>
      <c r="P50" s="312"/>
      <c r="R50" s="66"/>
    </row>
    <row r="51" spans="1:20" ht="14.25" customHeight="1" x14ac:dyDescent="0.2">
      <c r="C51" s="28"/>
      <c r="D51" s="28"/>
      <c r="E51" s="28"/>
      <c r="F51" s="28"/>
      <c r="G51" s="28"/>
      <c r="H51" s="28"/>
      <c r="I51" s="28"/>
      <c r="J51" s="28"/>
      <c r="K51" s="28"/>
      <c r="L51" s="28"/>
      <c r="M51" s="28"/>
      <c r="N51" s="28"/>
      <c r="O51" s="28"/>
      <c r="P51" s="28"/>
      <c r="R51" s="66"/>
    </row>
    <row r="52" spans="1:20" ht="60" customHeight="1" x14ac:dyDescent="0.2">
      <c r="C52" s="114"/>
      <c r="E52" s="225"/>
      <c r="F52" s="223" t="s">
        <v>218</v>
      </c>
      <c r="G52" s="223" t="s">
        <v>218</v>
      </c>
      <c r="H52" s="223"/>
      <c r="I52" s="223"/>
      <c r="J52" s="223"/>
      <c r="K52" s="223"/>
      <c r="L52" s="223"/>
      <c r="M52" s="223"/>
      <c r="N52" s="223"/>
      <c r="O52" s="223"/>
      <c r="P52" s="223"/>
      <c r="R52" s="66"/>
      <c r="S52" s="17">
        <f>IF(T52,0,1)</f>
        <v>0</v>
      </c>
      <c r="T52" s="17" t="b">
        <f t="array" ref="T52">AND(OR(EXACT(F52,E19:F43)),OR(EXACT(G52,E19:F43)),OR(EXACT(H52,E19:F43)),OR(EXACT(I52,E19:F43)),OR(EXACT(M52,E19:F43)),OR(EXACT(N52,E19:F43)),OR(EXACT(O52,E19:F43)),OR(EXACT(P52,E19:F43)))</f>
        <v>1</v>
      </c>
    </row>
    <row r="53" spans="1:20" ht="60" hidden="1" customHeight="1" x14ac:dyDescent="0.2">
      <c r="C53" s="114"/>
      <c r="E53" s="225"/>
      <c r="F53" s="223"/>
      <c r="G53" s="223"/>
      <c r="H53" s="223"/>
      <c r="I53" s="223"/>
      <c r="J53" s="223"/>
      <c r="K53" s="223"/>
      <c r="L53" s="223"/>
      <c r="M53" s="223"/>
      <c r="N53" s="223"/>
      <c r="O53" s="223"/>
      <c r="P53" s="223"/>
      <c r="R53" s="66"/>
    </row>
    <row r="54" spans="1:20" ht="60" hidden="1" customHeight="1" x14ac:dyDescent="0.2">
      <c r="C54" s="114"/>
      <c r="E54" s="225"/>
      <c r="F54" s="223"/>
      <c r="G54" s="223"/>
      <c r="H54" s="223"/>
      <c r="I54" s="223"/>
      <c r="J54" s="223"/>
      <c r="K54" s="223"/>
      <c r="L54" s="223"/>
      <c r="M54" s="223"/>
      <c r="N54" s="223"/>
      <c r="O54" s="223"/>
      <c r="P54" s="223"/>
      <c r="R54" s="66"/>
    </row>
    <row r="55" spans="1:20" ht="14.25" customHeight="1" x14ac:dyDescent="0.2">
      <c r="C55" s="114"/>
      <c r="E55" s="225">
        <v>2023</v>
      </c>
      <c r="F55" s="223"/>
      <c r="G55" s="223"/>
      <c r="H55" s="223"/>
      <c r="I55" s="223"/>
      <c r="J55" s="223"/>
      <c r="K55" s="223"/>
      <c r="L55" s="223"/>
      <c r="M55" s="223"/>
      <c r="N55" s="223"/>
      <c r="O55" s="223"/>
      <c r="P55" s="223"/>
      <c r="R55" s="66"/>
    </row>
    <row r="56" spans="1:20" ht="14.25" customHeight="1" x14ac:dyDescent="0.2">
      <c r="C56" s="114"/>
      <c r="E56" s="225">
        <v>2022</v>
      </c>
      <c r="F56" s="223"/>
      <c r="G56" s="223"/>
      <c r="H56" s="223"/>
      <c r="I56" s="223"/>
      <c r="J56" s="223"/>
      <c r="K56" s="223"/>
      <c r="L56" s="223"/>
      <c r="M56" s="223"/>
      <c r="N56" s="223"/>
      <c r="O56" s="223"/>
      <c r="P56" s="223"/>
      <c r="R56" s="66"/>
    </row>
    <row r="57" spans="1:20" ht="14.25" customHeight="1" x14ac:dyDescent="0.2">
      <c r="C57" s="114"/>
      <c r="E57" s="225">
        <v>2021</v>
      </c>
      <c r="F57" s="223"/>
      <c r="G57" s="223"/>
      <c r="H57" s="223"/>
      <c r="I57" s="223"/>
      <c r="J57" s="223"/>
      <c r="K57" s="223"/>
      <c r="L57" s="223"/>
      <c r="M57" s="223"/>
      <c r="N57" s="223"/>
      <c r="O57" s="223"/>
      <c r="P57" s="223"/>
      <c r="R57" s="66"/>
    </row>
    <row r="58" spans="1:20" ht="14.25" customHeight="1" x14ac:dyDescent="0.2">
      <c r="C58" s="114"/>
      <c r="E58" s="225">
        <v>2020</v>
      </c>
      <c r="F58" s="223"/>
      <c r="G58" s="223"/>
      <c r="H58" s="223"/>
      <c r="I58" s="223"/>
      <c r="J58" s="223"/>
      <c r="K58" s="223"/>
      <c r="L58" s="223"/>
      <c r="M58" s="223"/>
      <c r="N58" s="223"/>
      <c r="O58" s="223"/>
      <c r="P58" s="223"/>
      <c r="R58" s="66"/>
    </row>
    <row r="59" spans="1:20" x14ac:dyDescent="0.2">
      <c r="C59" s="114"/>
      <c r="E59" s="225">
        <v>2019</v>
      </c>
      <c r="F59" s="223"/>
      <c r="G59" s="223"/>
      <c r="H59" s="224"/>
      <c r="I59" s="224"/>
      <c r="J59" s="224"/>
      <c r="K59" s="224"/>
      <c r="L59" s="224"/>
      <c r="M59" s="224"/>
      <c r="N59" s="224"/>
      <c r="O59" s="224"/>
      <c r="P59" s="224"/>
      <c r="R59" s="66"/>
    </row>
    <row r="60" spans="1:20" x14ac:dyDescent="0.2">
      <c r="C60" s="22"/>
      <c r="D60" s="24"/>
      <c r="E60" s="24"/>
      <c r="F60" s="25"/>
      <c r="G60" s="25"/>
      <c r="H60" s="27"/>
      <c r="I60" s="27"/>
      <c r="J60" s="27"/>
      <c r="K60" s="27"/>
      <c r="L60" s="27"/>
      <c r="M60" s="27"/>
      <c r="N60" s="25"/>
      <c r="O60" s="25"/>
      <c r="P60" s="25"/>
      <c r="R60" s="66"/>
    </row>
    <row r="61" spans="1:20" ht="22.5" customHeight="1" x14ac:dyDescent="0.2">
      <c r="D61" s="63"/>
      <c r="I61" s="21" t="s">
        <v>144</v>
      </c>
      <c r="J61" s="21"/>
      <c r="K61" s="21"/>
      <c r="L61" s="21"/>
      <c r="N61" s="21"/>
      <c r="O61" s="23" t="s">
        <v>162</v>
      </c>
      <c r="P61" s="23" t="s">
        <v>163</v>
      </c>
      <c r="R61" s="66"/>
    </row>
    <row r="62" spans="1:20" ht="15" customHeight="1" x14ac:dyDescent="0.2">
      <c r="B62" s="142" t="str">
        <f>IF(O8=Hilfstabelle!D5,"Abgänge und Nachmeldungen von (S-) HO in den letzten 4 Jahren","Abgänge und Nachmeldungen von HO in den letzten 4 Jahren")</f>
        <v>Abgänge und Nachmeldungen von HO in den letzten 4 Jahren</v>
      </c>
      <c r="D62" s="64"/>
      <c r="E62" s="64"/>
      <c r="I62" s="309"/>
      <c r="J62" s="310"/>
      <c r="K62" s="310"/>
      <c r="L62" s="310"/>
      <c r="M62" s="310"/>
      <c r="N62" s="311"/>
      <c r="O62" s="216"/>
      <c r="P62" s="157"/>
      <c r="R62" s="66"/>
    </row>
    <row r="63" spans="1:20" ht="15" customHeight="1" x14ac:dyDescent="0.2">
      <c r="C63" s="63"/>
      <c r="D63" s="63"/>
      <c r="I63" s="309"/>
      <c r="J63" s="310"/>
      <c r="K63" s="310"/>
      <c r="L63" s="310"/>
      <c r="M63" s="310"/>
      <c r="N63" s="311"/>
      <c r="O63" s="215"/>
      <c r="P63" s="158"/>
      <c r="R63" s="66"/>
    </row>
    <row r="64" spans="1:20" ht="15" customHeight="1" x14ac:dyDescent="0.2">
      <c r="C64" s="22"/>
      <c r="D64" s="24"/>
      <c r="I64" s="309"/>
      <c r="J64" s="310"/>
      <c r="K64" s="310"/>
      <c r="L64" s="310"/>
      <c r="M64" s="310"/>
      <c r="N64" s="311"/>
      <c r="O64" s="215"/>
      <c r="P64" s="157"/>
      <c r="R64" s="66"/>
    </row>
    <row r="65" spans="2:18" ht="15" customHeight="1" x14ac:dyDescent="0.2">
      <c r="C65" s="22"/>
      <c r="D65" s="24"/>
      <c r="I65" s="309"/>
      <c r="J65" s="310"/>
      <c r="K65" s="310"/>
      <c r="L65" s="310"/>
      <c r="M65" s="310"/>
      <c r="N65" s="311"/>
      <c r="O65" s="215"/>
      <c r="P65" s="158"/>
      <c r="R65" s="66"/>
    </row>
    <row r="66" spans="2:18" ht="15" customHeight="1" x14ac:dyDescent="0.2">
      <c r="C66" s="22"/>
      <c r="D66" s="24"/>
      <c r="I66" s="309"/>
      <c r="J66" s="310"/>
      <c r="K66" s="310"/>
      <c r="L66" s="310"/>
      <c r="M66" s="310"/>
      <c r="N66" s="311"/>
      <c r="O66" s="215"/>
      <c r="P66" s="158"/>
      <c r="R66" s="66"/>
    </row>
    <row r="67" spans="2:18" ht="15" customHeight="1" x14ac:dyDescent="0.2">
      <c r="C67" s="22"/>
      <c r="D67" s="24"/>
      <c r="I67" s="309"/>
      <c r="J67" s="310"/>
      <c r="K67" s="310"/>
      <c r="L67" s="310"/>
      <c r="M67" s="310"/>
      <c r="N67" s="311"/>
      <c r="O67" s="215"/>
      <c r="P67" s="158"/>
      <c r="R67" s="66"/>
    </row>
    <row r="68" spans="2:18" ht="15" customHeight="1" x14ac:dyDescent="0.2">
      <c r="C68" s="22"/>
      <c r="D68" s="24"/>
      <c r="I68" s="309"/>
      <c r="J68" s="310"/>
      <c r="K68" s="310"/>
      <c r="L68" s="310"/>
      <c r="M68" s="310"/>
      <c r="N68" s="311"/>
      <c r="O68" s="215"/>
      <c r="P68" s="158"/>
      <c r="R68" s="66"/>
    </row>
    <row r="69" spans="2:18" ht="15" customHeight="1" x14ac:dyDescent="0.2">
      <c r="C69" s="22"/>
      <c r="D69" s="24"/>
      <c r="I69" s="309"/>
      <c r="J69" s="310"/>
      <c r="K69" s="310"/>
      <c r="L69" s="310"/>
      <c r="M69" s="310"/>
      <c r="N69" s="311"/>
      <c r="O69" s="215"/>
      <c r="P69" s="158"/>
      <c r="R69" s="66"/>
    </row>
    <row r="70" spans="2:18" ht="15" customHeight="1" x14ac:dyDescent="0.2">
      <c r="C70" s="22"/>
      <c r="D70" s="24"/>
      <c r="I70" s="309"/>
      <c r="J70" s="310"/>
      <c r="K70" s="310"/>
      <c r="L70" s="310"/>
      <c r="M70" s="310"/>
      <c r="N70" s="311"/>
      <c r="O70" s="215"/>
      <c r="P70" s="157"/>
      <c r="R70" s="66"/>
    </row>
    <row r="71" spans="2:18" ht="15" customHeight="1" x14ac:dyDescent="0.2">
      <c r="C71" s="22"/>
      <c r="D71" s="24"/>
      <c r="I71" s="309"/>
      <c r="J71" s="310"/>
      <c r="K71" s="310"/>
      <c r="L71" s="310"/>
      <c r="M71" s="310"/>
      <c r="N71" s="311"/>
      <c r="O71" s="215"/>
      <c r="P71" s="158"/>
      <c r="R71" s="66"/>
    </row>
    <row r="72" spans="2:18" ht="15" customHeight="1" x14ac:dyDescent="0.2">
      <c r="C72" s="22"/>
      <c r="D72" s="24"/>
      <c r="I72" s="309"/>
      <c r="J72" s="310"/>
      <c r="K72" s="310"/>
      <c r="L72" s="310"/>
      <c r="M72" s="310"/>
      <c r="N72" s="311"/>
      <c r="O72" s="215"/>
      <c r="P72" s="158"/>
      <c r="R72" s="66"/>
    </row>
    <row r="73" spans="2:18" ht="15" customHeight="1" x14ac:dyDescent="0.2">
      <c r="C73" s="22"/>
      <c r="D73" s="24"/>
      <c r="I73" s="309"/>
      <c r="J73" s="310"/>
      <c r="K73" s="310"/>
      <c r="L73" s="310"/>
      <c r="M73" s="310"/>
      <c r="N73" s="311"/>
      <c r="O73" s="215"/>
      <c r="P73" s="158"/>
      <c r="R73" s="66"/>
    </row>
    <row r="74" spans="2:18" ht="15" customHeight="1" x14ac:dyDescent="0.2">
      <c r="C74" s="22"/>
      <c r="D74" s="24"/>
      <c r="I74" s="309"/>
      <c r="J74" s="310"/>
      <c r="K74" s="310"/>
      <c r="L74" s="310"/>
      <c r="M74" s="310"/>
      <c r="N74" s="311"/>
      <c r="O74" s="215"/>
      <c r="P74" s="158"/>
      <c r="R74" s="66"/>
    </row>
    <row r="75" spans="2:18" x14ac:dyDescent="0.2">
      <c r="C75" s="22"/>
      <c r="D75" s="24"/>
      <c r="E75" s="24"/>
      <c r="F75" s="25"/>
      <c r="G75" s="25"/>
      <c r="H75" s="27"/>
      <c r="I75" s="27"/>
      <c r="J75" s="27"/>
      <c r="K75" s="27"/>
      <c r="L75" s="27"/>
      <c r="M75" s="27"/>
      <c r="N75" s="25"/>
      <c r="O75" s="25"/>
      <c r="P75" s="25"/>
      <c r="R75" s="66"/>
    </row>
    <row r="76" spans="2:18" ht="15" thickBot="1" x14ac:dyDescent="0.25">
      <c r="B76" s="21" t="s">
        <v>30</v>
      </c>
      <c r="C76" s="21"/>
    </row>
    <row r="77" spans="2:18" ht="15" thickBot="1" x14ac:dyDescent="0.25">
      <c r="C77" s="29" t="s">
        <v>31</v>
      </c>
      <c r="O77" s="338"/>
      <c r="P77" s="339"/>
    </row>
    <row r="78" spans="2:18" ht="15" thickBot="1" x14ac:dyDescent="0.25">
      <c r="C78" s="29" t="s">
        <v>10</v>
      </c>
      <c r="O78" s="338"/>
      <c r="P78" s="339"/>
    </row>
    <row r="79" spans="2:18" ht="15" thickBot="1" x14ac:dyDescent="0.25">
      <c r="C79" s="29" t="s">
        <v>11</v>
      </c>
      <c r="O79" s="338"/>
      <c r="P79" s="339"/>
    </row>
    <row r="80" spans="2:18" x14ac:dyDescent="0.2">
      <c r="C80" s="22"/>
      <c r="O80" s="24"/>
      <c r="P80" s="24"/>
    </row>
    <row r="81" spans="2:16" x14ac:dyDescent="0.2"/>
    <row r="82" spans="2:16" ht="15" thickBot="1" x14ac:dyDescent="0.25">
      <c r="B82" s="21" t="s">
        <v>221</v>
      </c>
      <c r="C82" s="261"/>
      <c r="L82" s="18"/>
      <c r="M82" s="18"/>
    </row>
    <row r="83" spans="2:16" ht="15" thickBot="1" x14ac:dyDescent="0.25">
      <c r="C83" s="261" t="s">
        <v>222</v>
      </c>
      <c r="P83" s="238"/>
    </row>
    <row r="84" spans="2:16" x14ac:dyDescent="0.2"/>
    <row r="85" spans="2:16" x14ac:dyDescent="0.2"/>
    <row r="86" spans="2:16" x14ac:dyDescent="0.2"/>
    <row r="87" spans="2:16" x14ac:dyDescent="0.2"/>
    <row r="88" spans="2:16" x14ac:dyDescent="0.2"/>
    <row r="89" spans="2:16" x14ac:dyDescent="0.2"/>
  </sheetData>
  <sheetProtection algorithmName="SHA-512" hashValue="fodImyIPImjCRap7mo23HzzQXPHGD9GJ9kdGWegCX8DWN6ffd5DWErMYO/7l9oLcZ+Iy+ys+IWF7K66CAsDa6w==" saltValue="oA0ZPrsmfAYEWwqJZ6TtGg==" spinCount="100000" sheet="1" selectLockedCells="1"/>
  <mergeCells count="133">
    <mergeCell ref="I28:L28"/>
    <mergeCell ref="I29:L29"/>
    <mergeCell ref="I30:L30"/>
    <mergeCell ref="E50:P50"/>
    <mergeCell ref="O32:P32"/>
    <mergeCell ref="O35:P35"/>
    <mergeCell ref="E31:F31"/>
    <mergeCell ref="O31:P31"/>
    <mergeCell ref="M31:N31"/>
    <mergeCell ref="M33:N33"/>
    <mergeCell ref="M34:N34"/>
    <mergeCell ref="M28:N28"/>
    <mergeCell ref="M32:N32"/>
    <mergeCell ref="O33:P33"/>
    <mergeCell ref="E28:F28"/>
    <mergeCell ref="E32:F32"/>
    <mergeCell ref="E33:F33"/>
    <mergeCell ref="E34:F34"/>
    <mergeCell ref="I31:L31"/>
    <mergeCell ref="I32:L32"/>
    <mergeCell ref="I33:L33"/>
    <mergeCell ref="I34:L34"/>
    <mergeCell ref="E24:F24"/>
    <mergeCell ref="E25:F25"/>
    <mergeCell ref="E26:F26"/>
    <mergeCell ref="E27:F27"/>
    <mergeCell ref="I23:L23"/>
    <mergeCell ref="I24:L24"/>
    <mergeCell ref="I25:L25"/>
    <mergeCell ref="I26:L26"/>
    <mergeCell ref="I27:L27"/>
    <mergeCell ref="I64:N64"/>
    <mergeCell ref="I65:N65"/>
    <mergeCell ref="I66:N66"/>
    <mergeCell ref="I67:N67"/>
    <mergeCell ref="I68:N68"/>
    <mergeCell ref="I69:N69"/>
    <mergeCell ref="I70:N70"/>
    <mergeCell ref="I71:N71"/>
    <mergeCell ref="M35:N35"/>
    <mergeCell ref="I35:L35"/>
    <mergeCell ref="I36:L36"/>
    <mergeCell ref="I37:L37"/>
    <mergeCell ref="I38:L38"/>
    <mergeCell ref="I39:L39"/>
    <mergeCell ref="I40:L40"/>
    <mergeCell ref="I41:L41"/>
    <mergeCell ref="I42:L42"/>
    <mergeCell ref="I43:L43"/>
    <mergeCell ref="O79:P79"/>
    <mergeCell ref="O77:P77"/>
    <mergeCell ref="O78:P78"/>
    <mergeCell ref="O36:P36"/>
    <mergeCell ref="O37:P37"/>
    <mergeCell ref="O38:P38"/>
    <mergeCell ref="O39:P39"/>
    <mergeCell ref="O40:P40"/>
    <mergeCell ref="O41:P41"/>
    <mergeCell ref="O42:P42"/>
    <mergeCell ref="O43:P43"/>
    <mergeCell ref="O47:P48"/>
    <mergeCell ref="B18:C22"/>
    <mergeCell ref="N2:P2"/>
    <mergeCell ref="O10:P10"/>
    <mergeCell ref="O11:P11"/>
    <mergeCell ref="O13:P13"/>
    <mergeCell ref="O12:P12"/>
    <mergeCell ref="O15:P15"/>
    <mergeCell ref="M27:N27"/>
    <mergeCell ref="M21:N21"/>
    <mergeCell ref="M22:N22"/>
    <mergeCell ref="M23:N23"/>
    <mergeCell ref="O20:P20"/>
    <mergeCell ref="O21:P21"/>
    <mergeCell ref="O22:P22"/>
    <mergeCell ref="O23:P23"/>
    <mergeCell ref="O24:P24"/>
    <mergeCell ref="O25:P25"/>
    <mergeCell ref="O26:P26"/>
    <mergeCell ref="M20:N20"/>
    <mergeCell ref="O19:P19"/>
    <mergeCell ref="M26:N26"/>
    <mergeCell ref="O27:P27"/>
    <mergeCell ref="E18:F18"/>
    <mergeCell ref="O8:P8"/>
    <mergeCell ref="E6:P6"/>
    <mergeCell ref="O16:P16"/>
    <mergeCell ref="M18:N18"/>
    <mergeCell ref="M19:N19"/>
    <mergeCell ref="M24:N24"/>
    <mergeCell ref="M25:N25"/>
    <mergeCell ref="O18:P18"/>
    <mergeCell ref="E29:F29"/>
    <mergeCell ref="E30:F30"/>
    <mergeCell ref="O29:P29"/>
    <mergeCell ref="O30:P30"/>
    <mergeCell ref="M29:N29"/>
    <mergeCell ref="M30:N30"/>
    <mergeCell ref="O28:P28"/>
    <mergeCell ref="I18:L18"/>
    <mergeCell ref="I19:L19"/>
    <mergeCell ref="I20:L20"/>
    <mergeCell ref="I21:L21"/>
    <mergeCell ref="I22:L22"/>
    <mergeCell ref="E19:F19"/>
    <mergeCell ref="E20:F20"/>
    <mergeCell ref="E21:F21"/>
    <mergeCell ref="E22:F22"/>
    <mergeCell ref="E23:F23"/>
    <mergeCell ref="I72:N72"/>
    <mergeCell ref="E49:P49"/>
    <mergeCell ref="I73:N73"/>
    <mergeCell ref="I74:N74"/>
    <mergeCell ref="O34:P34"/>
    <mergeCell ref="E41:F41"/>
    <mergeCell ref="E40:F40"/>
    <mergeCell ref="E42:F42"/>
    <mergeCell ref="E43:F43"/>
    <mergeCell ref="M41:N41"/>
    <mergeCell ref="M42:N42"/>
    <mergeCell ref="M43:N43"/>
    <mergeCell ref="E36:F36"/>
    <mergeCell ref="E37:F37"/>
    <mergeCell ref="E38:F38"/>
    <mergeCell ref="E39:F39"/>
    <mergeCell ref="M36:N36"/>
    <mergeCell ref="M37:N37"/>
    <mergeCell ref="M38:N38"/>
    <mergeCell ref="M39:N39"/>
    <mergeCell ref="M40:N40"/>
    <mergeCell ref="E35:F35"/>
    <mergeCell ref="I62:N62"/>
    <mergeCell ref="I63:N63"/>
  </mergeCells>
  <conditionalFormatting sqref="E6 O10:O13">
    <cfRule type="containsBlanks" dxfId="67" priority="266">
      <formula>LEN(TRIM(E6))=0</formula>
    </cfRule>
  </conditionalFormatting>
  <conditionalFormatting sqref="E19:P20">
    <cfRule type="expression" dxfId="66" priority="48">
      <formula>E19=""</formula>
    </cfRule>
  </conditionalFormatting>
  <conditionalFormatting sqref="G21:P43">
    <cfRule type="expression" dxfId="63" priority="2">
      <formula>G21&lt;&gt;""</formula>
    </cfRule>
    <cfRule type="expression" dxfId="62" priority="3">
      <formula>$E21&lt;&gt;""</formula>
    </cfRule>
  </conditionalFormatting>
  <conditionalFormatting sqref="I31:I43">
    <cfRule type="expression" dxfId="61" priority="8">
      <formula>AND(I31="",COUNTA($E31:$M31)&gt;0)</formula>
    </cfRule>
  </conditionalFormatting>
  <conditionalFormatting sqref="I63:L74">
    <cfRule type="expression" dxfId="60" priority="26">
      <formula>AND(I63="",COUNTA($I63:$P63)&gt;0)</formula>
    </cfRule>
  </conditionalFormatting>
  <conditionalFormatting sqref="O8">
    <cfRule type="containsBlanks" dxfId="59" priority="270">
      <formula>LEN(TRIM(O8))=0</formula>
    </cfRule>
  </conditionalFormatting>
  <conditionalFormatting sqref="O47">
    <cfRule type="containsBlanks" dxfId="58" priority="211">
      <formula>LEN(TRIM(O47))=0</formula>
    </cfRule>
  </conditionalFormatting>
  <conditionalFormatting sqref="O15:P15">
    <cfRule type="expression" dxfId="57" priority="71">
      <formula>$O$15=""</formula>
    </cfRule>
  </conditionalFormatting>
  <conditionalFormatting sqref="O19:P19">
    <cfRule type="expression" dxfId="55" priority="24">
      <formula>O19=""</formula>
    </cfRule>
    <cfRule type="expression" dxfId="54" priority="25">
      <formula>AND(O19="",COUNTA($E19:$M19)&gt;0)</formula>
    </cfRule>
  </conditionalFormatting>
  <conditionalFormatting sqref="O30:P30">
    <cfRule type="expression" dxfId="53" priority="11">
      <formula>AND(O30="",COUNTA($E30:$M30)&gt;0)</formula>
    </cfRule>
  </conditionalFormatting>
  <conditionalFormatting sqref="P4">
    <cfRule type="containsBlanks" dxfId="51" priority="201">
      <formula>LEN(TRIM(P4))=0</formula>
    </cfRule>
  </conditionalFormatting>
  <dataValidations count="13">
    <dataValidation type="whole" allowBlank="1" showInputMessage="1" showErrorMessage="1" error="Eingabe einer vierstelligen Jahreszahl." sqref="O10:P10" xr:uid="{00000000-0002-0000-0100-000000000000}">
      <formula1>2015</formula1>
      <formula2>2050</formula2>
    </dataValidation>
    <dataValidation type="list" operator="greaterThanOrEqual" allowBlank="1" showInputMessage="1" showErrorMessage="1" error="Bitte benutzen Sie die Dropdown-Funktion." sqref="F52:F54 G52:P54" xr:uid="{00000000-0002-0000-0100-000001000000}">
      <formula1>ListeOperateure</formula1>
    </dataValidation>
    <dataValidation type="list" showInputMessage="1" showErrorMessage="1" error="Bitte benutzen Sie die Dropdown-Funktion." sqref="G19:G43" xr:uid="{00000000-0002-0000-0100-000002000000}">
      <formula1>AuswahllisteOperateure</formula1>
    </dataValidation>
    <dataValidation type="textLength" operator="equal" allowBlank="1" showInputMessage="1" showErrorMessage="1" error="Eingabe der dreistelligen Registriernummer. Diese finden Sie z.B. auf dem EPZ-Zertifikat oder in der Betreffszeile der E-Mails von ClarCert. Eingabe z.B. 123, wenn die Reg.-Nr. EPZ-123 ist." sqref="I4:N4" xr:uid="{00000000-0002-0000-0100-000003000000}">
      <formula1>3</formula1>
    </dataValidation>
    <dataValidation type="date" allowBlank="1" showInputMessage="1" showErrorMessage="1" error="Eingabe eines Datums (dd/mm/yyyy)." sqref="O11:P11 P62:P74 O77:P79" xr:uid="{00000000-0002-0000-0100-000004000000}">
      <formula1>40544</formula1>
      <formula2>55153</formula2>
    </dataValidation>
    <dataValidation type="whole" allowBlank="1" showInputMessage="1" showErrorMessage="1" error="Eingabe einer vierstelligen Jahreszahl." sqref="O13:P13" xr:uid="{00000000-0002-0000-0100-000005000000}">
      <formula1>2017</formula1>
      <formula2>2050</formula2>
    </dataValidation>
    <dataValidation type="textLength" operator="lessThanOrEqual" allowBlank="1" showInputMessage="1" showErrorMessage="1" error="Textlänge ist auf 50 Zeichen begrenzt." sqref="M63:N74 O62:O74 E19:F43" xr:uid="{00000000-0002-0000-0100-000006000000}">
      <formula1>50</formula1>
    </dataValidation>
    <dataValidation type="textLength" operator="lessThanOrEqual" allowBlank="1" showInputMessage="1" showErrorMessage="1" error="Eingabe der dreistelligen Reg.-Nr. Diese finden Sie z. B. auf dem EPZ-Zertifikat oder in der Betreffszeile der E-Mails von ClarCert. Eingabe z.B. 123, wenn die Reg.-Nr. EPZ-123 ist; z.B. A-001 wenn die Reg.-Nr. EPZ-A-001." sqref="P4" xr:uid="{00000000-0002-0000-0100-000007000000}">
      <formula1>6</formula1>
    </dataValidation>
    <dataValidation allowBlank="1" showInputMessage="1" showErrorMessage="1" error="Bitte benutzen Sie die Dropdown-Funktion." sqref="H8:N8 Q47:Q48" xr:uid="{00000000-0002-0000-0100-000008000000}"/>
    <dataValidation operator="lessThanOrEqual" allowBlank="1" showInputMessage="1" showErrorMessage="1" error="Bitte benutzen Sie die Dropdown-Funktion." sqref="I62:L74" xr:uid="{00000000-0002-0000-0100-000009000000}"/>
    <dataValidation type="date" allowBlank="1" showInputMessage="1" showErrorMessage="1" error="Eingabe eines Datums." sqref="L83" xr:uid="{00000000-0002-0000-0100-00000A000000}">
      <formula1>40544</formula1>
      <formula2>55153</formula2>
    </dataValidation>
    <dataValidation type="whole" allowBlank="1" showInputMessage="1" showErrorMessage="1" sqref="F57:P59" xr:uid="{00000000-0002-0000-0100-00000B000000}">
      <formula1>0</formula1>
      <formula2>999</formula2>
    </dataValidation>
    <dataValidation operator="greaterThanOrEqual" allowBlank="1" showInputMessage="1" showErrorMessage="1" error="Bitte benutzen Sie die Dropdown-Funktion." sqref="F55:F56 G55:P56" xr:uid="{6438E570-5B66-45EC-A7F8-7737340F52FD}"/>
  </dataValidations>
  <hyperlinks>
    <hyperlink ref="N2" location="Inhalt!A1" display="zurück zum Inhaltsverzeichnis" xr:uid="{00000000-0004-0000-0100-000000000000}"/>
    <hyperlink ref="N2:P2" location="'Vorwort &amp; Inhaltsverzeichnis'!C43" display="zurück zum Inhaltsverzeichnis" xr:uid="{00000000-0004-0000-0100-000001000000}"/>
  </hyperlinks>
  <pageMargins left="0.7" right="0.7" top="0.78740157499999996" bottom="0.78740157499999996" header="0.3" footer="0.3"/>
  <pageSetup paperSize="9" scale="79" fitToHeight="0" orientation="landscape" r:id="rId1"/>
  <rowBreaks count="2" manualBreakCount="2">
    <brk id="45" max="16383" man="1"/>
    <brk id="60"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9" id="{7E30B243-A727-4157-9B1C-9E285C485E12}">
            <xm:f>AND($O$15&lt;&gt;Hilfstabelle!$M$4,$O$15&lt;&gt;Hilfstabelle!$M$5)</xm:f>
            <x14:dxf>
              <font>
                <color theme="0"/>
              </font>
              <fill>
                <patternFill patternType="none">
                  <bgColor auto="1"/>
                </patternFill>
              </fill>
              <border>
                <left/>
                <right/>
                <bottom/>
                <vertical/>
                <horizontal/>
              </border>
            </x14:dxf>
          </x14:cfRule>
          <xm:sqref>C16 M16:P16</xm:sqref>
        </x14:conditionalFormatting>
        <x14:conditionalFormatting xmlns:xm="http://schemas.microsoft.com/office/excel/2006/main">
          <x14:cfRule type="expression" priority="23" id="{A20C3FB9-4C0A-462E-B022-A69F4D2DCA48}">
            <xm:f>OR($O$47=Hilfstabelle!$J$3,$O$47:$P$48=Hilfstabelle!$J$4,$O$47=Hilfstabelle!$J$5)</xm:f>
            <x14:dxf>
              <font>
                <color theme="1"/>
              </font>
              <fill>
                <patternFill patternType="none">
                  <bgColor auto="1"/>
                </patternFill>
              </fill>
              <border>
                <left style="thin">
                  <color auto="1"/>
                </left>
                <right style="thin">
                  <color auto="1"/>
                </right>
                <top style="thin">
                  <color auto="1"/>
                </top>
                <bottom style="thin">
                  <color auto="1"/>
                </bottom>
              </border>
            </x14:dxf>
          </x14:cfRule>
          <xm:sqref>E52:P59</xm:sqref>
        </x14:conditionalFormatting>
        <x14:conditionalFormatting xmlns:xm="http://schemas.microsoft.com/office/excel/2006/main">
          <x14:cfRule type="expression" priority="21" id="{70592791-9842-4C44-A8A9-572C8F6A0EDE}">
            <xm:f>AND(ISBLANK(F52),OR($O$47=Hilfstabelle!$J$3,$O$47:$P$48=Hilfstabelle!$J$4,$O$47=Hilfstabelle!$J$5))</xm:f>
            <x14:dxf>
              <fill>
                <patternFill>
                  <bgColor theme="9" tint="-0.24994659260841701"/>
                </patternFill>
              </fill>
            </x14:dxf>
          </x14:cfRule>
          <xm:sqref>F52:F59</xm:sqref>
        </x14:conditionalFormatting>
        <x14:conditionalFormatting xmlns:xm="http://schemas.microsoft.com/office/excel/2006/main">
          <x14:cfRule type="expression" priority="70" id="{7603B88D-867C-421A-827E-B23F89D27692}">
            <xm:f>AND(OR($O$15=Hilfstabelle!$M$4,$O$15=Hilfstabelle!$M$5),$O$16="")</xm:f>
            <x14:dxf>
              <fill>
                <patternFill>
                  <bgColor theme="9" tint="-0.24994659260841701"/>
                </patternFill>
              </fill>
            </x14:dxf>
          </x14:cfRule>
          <xm:sqref>O16:P16</xm:sqref>
        </x14:conditionalFormatting>
        <x14:conditionalFormatting xmlns:xm="http://schemas.microsoft.com/office/excel/2006/main">
          <x14:cfRule type="expression" priority="59" id="{068B3E49-71AD-45E6-AFE5-D274A6C964C8}">
            <xm:f>AND(OR(M31=Hilfstabelle!$E$23,O31&lt;&gt;""),O31="")</xm:f>
            <x14:dxf>
              <fill>
                <patternFill>
                  <bgColor theme="9" tint="-0.24994659260841701"/>
                </patternFill>
              </fill>
            </x14:dxf>
          </x14:cfRule>
          <xm:sqref>O31:P43</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error="Bitte benutzen Sie die Dropdown-Funktion." xr:uid="{00000000-0002-0000-0100-00000C000000}">
          <x14:formula1>
            <xm:f>Hilfstabelle!$J$3:$J$6</xm:f>
          </x14:formula1>
          <xm:sqref>O47</xm:sqref>
        </x14:dataValidation>
        <x14:dataValidation type="list" allowBlank="1" showInputMessage="1" showErrorMessage="1" error="Bitte benutzen Sie die Dropdown-Funktion." xr:uid="{00000000-0002-0000-0100-00000D000000}">
          <x14:formula1>
            <xm:f>Hilfstabelle!$M$2:$M$6</xm:f>
          </x14:formula1>
          <xm:sqref>O15:P15</xm:sqref>
        </x14:dataValidation>
        <x14:dataValidation type="list" allowBlank="1" showInputMessage="1" showErrorMessage="1" error="Bitte benutzen Sie die Dropdown-Funktion." xr:uid="{00000000-0002-0000-0100-00000E000000}">
          <x14:formula1>
            <xm:f>Hilfstabelle!$E$26:$E$27</xm:f>
          </x14:formula1>
          <xm:sqref>H19:H43</xm:sqref>
        </x14:dataValidation>
        <x14:dataValidation type="list" allowBlank="1" showInputMessage="1" showErrorMessage="1" error="Bitte benutzen Sie die Dropdown-Funktion." xr:uid="{00000000-0002-0000-0100-00000F000000}">
          <x14:formula1>
            <xm:f>Hilfstabelle!$B$28:$B$42</xm:f>
          </x14:formula1>
          <xm:sqref>O12:P12</xm:sqref>
        </x14:dataValidation>
        <x14:dataValidation type="list" allowBlank="1" showInputMessage="1" showErrorMessage="1" error="Bitte benutzen Sie die Dropdown-Funktion." xr:uid="{00000000-0002-0000-0100-000010000000}">
          <x14:formula1>
            <xm:f>Hilfstabelle!$E$11:$E$17</xm:f>
          </x14:formula1>
          <xm:sqref>M19:N43</xm:sqref>
        </x14:dataValidation>
        <x14:dataValidation type="list" allowBlank="1" showInputMessage="1" showErrorMessage="1" xr:uid="{00000000-0002-0000-0100-000012000000}">
          <x14:formula1>
            <xm:f>Hilfstabelle!$E$19:$E$24</xm:f>
          </x14:formula1>
          <xm:sqref>O19:P30 O31:P43</xm:sqref>
        </x14:dataValidation>
        <x14:dataValidation type="list" allowBlank="1" showInputMessage="1" showErrorMessage="1" error="Bitte benutzen Sie die Dropdown-Funktion." xr:uid="{00000000-0002-0000-0100-000014000000}">
          <x14:formula1>
            <xm:f>Hilfstabelle!$B$14:$B$20</xm:f>
          </x14:formula1>
          <xm:sqref>I19:L43</xm:sqref>
        </x14:dataValidation>
        <x14:dataValidation type="list" allowBlank="1" showInputMessage="1" showErrorMessage="1" error="Bitte benutzen Sie die Dropdown-Funktion." xr:uid="{00000000-0002-0000-0100-000015000000}">
          <x14:formula1>
            <xm:f>Hilfstabelle!$D$4:$D$7</xm:f>
          </x14:formula1>
          <xm:sqref>O8:P8</xm:sqref>
        </x14:dataValidation>
        <x14:dataValidation type="list" allowBlank="1" showInputMessage="1" showErrorMessage="1" error="Bitte benutzen Sie die Dropdown-Funktion." xr:uid="{00000000-0002-0000-0100-000016000000}">
          <x14:formula1>
            <xm:f>Hilfstabelle!$B$44:$B$46</xm:f>
          </x14:formula1>
          <xm:sqref>P83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tabColor rgb="FFFFFF00"/>
    <pageSetUpPr fitToPage="1"/>
  </sheetPr>
  <dimension ref="A1:AH48"/>
  <sheetViews>
    <sheetView showGridLines="0" zoomScaleNormal="100" workbookViewId="0">
      <pane ySplit="6" topLeftCell="A7" activePane="bottomLeft" state="frozen"/>
      <selection pane="bottomLeft" activeCell="AE10" sqref="AE10:AE12"/>
    </sheetView>
  </sheetViews>
  <sheetFormatPr baseColWidth="10" defaultColWidth="0" defaultRowHeight="12.75" zeroHeight="1" outlineLevelCol="1" x14ac:dyDescent="0.2"/>
  <cols>
    <col min="1" max="1" width="1.85546875" style="25" customWidth="1"/>
    <col min="2" max="2" width="14.42578125" style="38" customWidth="1"/>
    <col min="3" max="3" width="10.140625" style="38" customWidth="1"/>
    <col min="4" max="4" width="11.140625" style="38" customWidth="1"/>
    <col min="5" max="12" width="13.42578125" style="39" customWidth="1"/>
    <col min="13" max="21" width="13.42578125" style="39" customWidth="1" outlineLevel="1"/>
    <col min="22" max="29" width="13.42578125" style="26" customWidth="1" outlineLevel="1"/>
    <col min="30" max="30" width="10.7109375" style="26" customWidth="1"/>
    <col min="31" max="32" width="20" style="26" customWidth="1"/>
    <col min="33" max="33" width="3" style="26" customWidth="1"/>
    <col min="34" max="34" width="3" style="57" hidden="1" customWidth="1"/>
    <col min="35" max="16384" width="3" style="38" hidden="1"/>
  </cols>
  <sheetData>
    <row r="1" spans="2:34" ht="12.75" customHeight="1" x14ac:dyDescent="0.25">
      <c r="B1" s="381" t="str">
        <f>IF(OR('Allgemeine Angaben'!O10="",'Allgemeine Angaben'!O8=""),"Bitte füllen Sie die Angaben im Tabellenblatt 'Allgemeine Angaben' vollständig aus.","Sollten die vorgegebenen Tabellen nicht ausreichen, wenden Sie sich bitte an ClarCert.")</f>
        <v>Bitte füllen Sie die Angaben im Tabellenblatt 'Allgemeine Angaben' vollständig aus.</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30" t="s">
        <v>53</v>
      </c>
      <c r="AF1" s="330"/>
      <c r="AG1" s="143"/>
      <c r="AH1" s="143"/>
    </row>
    <row r="2" spans="2:34" ht="13.5" thickBot="1" x14ac:dyDescent="0.25"/>
    <row r="3" spans="2:34" ht="14.45" customHeight="1" x14ac:dyDescent="0.2">
      <c r="B3" s="394" t="s">
        <v>69</v>
      </c>
      <c r="C3" s="395"/>
      <c r="D3" s="396"/>
      <c r="E3" s="254" t="str">
        <f>IF('Allgemeine Angaben'!$G$19&lt;&gt;"",'Allgemeine Angaben'!$G$19,"")</f>
        <v/>
      </c>
      <c r="F3" s="44" t="str">
        <f>IF('Allgemeine Angaben'!$G$20&lt;&gt;"",'Allgemeine Angaben'!$G$20,"")</f>
        <v/>
      </c>
      <c r="G3" s="44" t="str">
        <f>IF('Allgemeine Angaben'!$G$21&lt;&gt;"",'Allgemeine Angaben'!$G$21,"")</f>
        <v/>
      </c>
      <c r="H3" s="44" t="str">
        <f>IF('Allgemeine Angaben'!$G$22&lt;&gt;"",'Allgemeine Angaben'!$G$22,"")</f>
        <v/>
      </c>
      <c r="I3" s="44" t="str">
        <f>IF('Allgemeine Angaben'!$G$23&lt;&gt;"",'Allgemeine Angaben'!$G$23,"")</f>
        <v/>
      </c>
      <c r="J3" s="44" t="str">
        <f>IF('Allgemeine Angaben'!$G$24&lt;&gt;"",'Allgemeine Angaben'!$G$24,"")</f>
        <v/>
      </c>
      <c r="K3" s="44" t="str">
        <f>IF('Allgemeine Angaben'!$G$25&lt;&gt;"",'Allgemeine Angaben'!$G$25,"")</f>
        <v/>
      </c>
      <c r="L3" s="44" t="str">
        <f>IF('Allgemeine Angaben'!$G$26&lt;&gt;"",'Allgemeine Angaben'!$G$26,"")</f>
        <v/>
      </c>
      <c r="M3" s="44" t="str">
        <f>IF('Allgemeine Angaben'!$G$27&lt;&gt;"",'Allgemeine Angaben'!$G$27,"")</f>
        <v/>
      </c>
      <c r="N3" s="44" t="str">
        <f>IF('Allgemeine Angaben'!$G$28&lt;&gt;"",'Allgemeine Angaben'!$G$28,"")</f>
        <v/>
      </c>
      <c r="O3" s="44" t="str">
        <f>IF('Allgemeine Angaben'!$G$29&lt;&gt;"",'Allgemeine Angaben'!$G$29,"")</f>
        <v/>
      </c>
      <c r="P3" s="44" t="str">
        <f>IF('Allgemeine Angaben'!$G$30&lt;&gt;"",'Allgemeine Angaben'!$G$30,"")</f>
        <v/>
      </c>
      <c r="Q3" s="44" t="str">
        <f>IF('Allgemeine Angaben'!$G$31&lt;&gt;"",'Allgemeine Angaben'!$G$31,"")</f>
        <v/>
      </c>
      <c r="R3" s="44" t="str">
        <f>IF('Allgemeine Angaben'!$G$32&lt;&gt;"",'Allgemeine Angaben'!$G$32,"")</f>
        <v/>
      </c>
      <c r="S3" s="44" t="str">
        <f>IF('Allgemeine Angaben'!$G$33&lt;&gt;"",'Allgemeine Angaben'!$G$33,"")</f>
        <v/>
      </c>
      <c r="T3" s="44" t="str">
        <f>IF('Allgemeine Angaben'!$G$34&lt;&gt;"",'Allgemeine Angaben'!$G$34,"")</f>
        <v/>
      </c>
      <c r="U3" s="44" t="str">
        <f>IF('Allgemeine Angaben'!$G$35&lt;&gt;"",'Allgemeine Angaben'!$G$35,"")</f>
        <v/>
      </c>
      <c r="V3" s="44" t="str">
        <f>IF('Allgemeine Angaben'!$G$36&lt;&gt;"",'Allgemeine Angaben'!$G$36,"")</f>
        <v/>
      </c>
      <c r="W3" s="44" t="str">
        <f>IF('Allgemeine Angaben'!$G$37&lt;&gt;"",'Allgemeine Angaben'!$G$37,"")</f>
        <v/>
      </c>
      <c r="X3" s="44" t="str">
        <f>IF('Allgemeine Angaben'!$G$38&lt;&gt;"",'Allgemeine Angaben'!$G$38,"")</f>
        <v/>
      </c>
      <c r="Y3" s="44" t="str">
        <f>IF('Allgemeine Angaben'!$G$39&lt;&gt;"",'Allgemeine Angaben'!$G$39,"")</f>
        <v/>
      </c>
      <c r="Z3" s="44" t="str">
        <f>IF('Allgemeine Angaben'!$G$40&lt;&gt;"",'Allgemeine Angaben'!$G$40,"")</f>
        <v/>
      </c>
      <c r="AA3" s="44" t="str">
        <f>IF('Allgemeine Angaben'!$G$41&lt;&gt;"",'Allgemeine Angaben'!$G$41,"")</f>
        <v/>
      </c>
      <c r="AB3" s="44" t="str">
        <f>IF('Allgemeine Angaben'!$G$42&lt;&gt;"",'Allgemeine Angaben'!$G$42,"")</f>
        <v/>
      </c>
      <c r="AC3" s="44" t="str">
        <f>IF('Allgemeine Angaben'!$G$43&lt;&gt;"",'Allgemeine Angaben'!$G$43,"")</f>
        <v/>
      </c>
      <c r="AD3" s="391" t="s">
        <v>60</v>
      </c>
      <c r="AE3" s="385" t="str">
        <f>IF('Allgemeine Angaben'!O8=Hilfstabelle!D5,"Assistenzeingriffe (S)HO gegenüber Nicht-(S-)HO*","Assistenzeingriffe HO gegenüber Nicht-HO*")</f>
        <v>Assistenzeingriffe HO gegenüber Nicht-HO*</v>
      </c>
      <c r="AF3" s="382" t="str">
        <f>IF('Allgemeine Angaben'!O8=Hilfstabelle!D5,"Summe Operationen ohne Beteiligung eines (S-)HO 
(z. B. Notfalleingriffe)","Summe Operationen ohne Beteiligung eines HO 
(z. B. Notfalleingriffe)")</f>
        <v>Summe Operationen ohne Beteiligung eines HO 
(z. B. Notfalleingriffe)</v>
      </c>
    </row>
    <row r="4" spans="2:34" ht="14.45" customHeight="1" x14ac:dyDescent="0.2">
      <c r="B4" s="397" t="s">
        <v>58</v>
      </c>
      <c r="C4" s="398"/>
      <c r="D4" s="399"/>
      <c r="E4" s="254" t="str">
        <f>IF('Allgemeine Angaben'!$H$19&lt;&gt;"",'Allgemeine Angaben'!$H$19,"")</f>
        <v/>
      </c>
      <c r="F4" s="3" t="str">
        <f>IF('Allgemeine Angaben'!$H$20&lt;&gt;"",'Allgemeine Angaben'!$H$20,"")</f>
        <v/>
      </c>
      <c r="G4" s="3" t="str">
        <f>IF('Allgemeine Angaben'!$H$21&lt;&gt;"",'Allgemeine Angaben'!$H$21,"")</f>
        <v/>
      </c>
      <c r="H4" s="3" t="str">
        <f>IF('Allgemeine Angaben'!$H$22&lt;&gt;"",'Allgemeine Angaben'!$H$22,"")</f>
        <v/>
      </c>
      <c r="I4" s="3" t="str">
        <f>IF('Allgemeine Angaben'!$H$23&lt;&gt;"",'Allgemeine Angaben'!$H$23,"")</f>
        <v/>
      </c>
      <c r="J4" s="3" t="str">
        <f>IF('Allgemeine Angaben'!$H$24&lt;&gt;"",'Allgemeine Angaben'!$H$24,"")</f>
        <v/>
      </c>
      <c r="K4" s="3" t="str">
        <f>IF('Allgemeine Angaben'!$H$25&lt;&gt;"",'Allgemeine Angaben'!$H$25,"")</f>
        <v/>
      </c>
      <c r="L4" s="3" t="str">
        <f>IF('Allgemeine Angaben'!$H$26&lt;&gt;"",'Allgemeine Angaben'!$H$26,"")</f>
        <v/>
      </c>
      <c r="M4" s="3" t="str">
        <f>IF('Allgemeine Angaben'!$H$27&lt;&gt;"",'Allgemeine Angaben'!$H$27,"")</f>
        <v/>
      </c>
      <c r="N4" s="3" t="str">
        <f>IF('Allgemeine Angaben'!$H$28&lt;&gt;"",'Allgemeine Angaben'!$H$28,"")</f>
        <v/>
      </c>
      <c r="O4" s="3" t="str">
        <f>IF('Allgemeine Angaben'!$H$29&lt;&gt;"",'Allgemeine Angaben'!$H$29,"")</f>
        <v/>
      </c>
      <c r="P4" s="3" t="str">
        <f>IF('Allgemeine Angaben'!$H$30&lt;&gt;"",'Allgemeine Angaben'!$H$30,"")</f>
        <v/>
      </c>
      <c r="Q4" s="3" t="str">
        <f>IF('Allgemeine Angaben'!$H$31&lt;&gt;"",'Allgemeine Angaben'!$H$31,"")</f>
        <v/>
      </c>
      <c r="R4" s="3" t="str">
        <f>IF('Allgemeine Angaben'!$H$32&lt;&gt;"",'Allgemeine Angaben'!$H$32,"")</f>
        <v/>
      </c>
      <c r="S4" s="3" t="str">
        <f>IF('Allgemeine Angaben'!$H$33&lt;&gt;"",'Allgemeine Angaben'!$H$33,"")</f>
        <v/>
      </c>
      <c r="T4" s="3" t="str">
        <f>IF('Allgemeine Angaben'!$H$34&lt;&gt;"",'Allgemeine Angaben'!$H$34,"")</f>
        <v/>
      </c>
      <c r="U4" s="3" t="str">
        <f>IF('Allgemeine Angaben'!$H$35&lt;&gt;"",'Allgemeine Angaben'!$H$35,"")</f>
        <v/>
      </c>
      <c r="V4" s="3" t="str">
        <f>IF('Allgemeine Angaben'!$H$36&lt;&gt;"",'Allgemeine Angaben'!$H$36,"")</f>
        <v/>
      </c>
      <c r="W4" s="3" t="str">
        <f>IF('Allgemeine Angaben'!$H$37&lt;&gt;"",'Allgemeine Angaben'!$H$37,"")</f>
        <v/>
      </c>
      <c r="X4" s="3" t="str">
        <f>IF('Allgemeine Angaben'!$H$38&lt;&gt;"",'Allgemeine Angaben'!$H$38,"")</f>
        <v/>
      </c>
      <c r="Y4" s="3" t="str">
        <f>IF('Allgemeine Angaben'!$H$39&lt;&gt;"",'Allgemeine Angaben'!$H$39,"")</f>
        <v/>
      </c>
      <c r="Z4" s="3" t="str">
        <f>IF('Allgemeine Angaben'!$H$40&lt;&gt;"",'Allgemeine Angaben'!$H$40,"")</f>
        <v/>
      </c>
      <c r="AA4" s="3" t="str">
        <f>IF('Allgemeine Angaben'!$H$41&lt;&gt;"",'Allgemeine Angaben'!$H$41,"")</f>
        <v/>
      </c>
      <c r="AB4" s="3" t="str">
        <f>IF('Allgemeine Angaben'!$H$42&lt;&gt;"",'Allgemeine Angaben'!$H$42,"")</f>
        <v/>
      </c>
      <c r="AC4" s="3" t="str">
        <f>IF('Allgemeine Angaben'!$H$43&lt;&gt;"",'Allgemeine Angaben'!$H$43,"")</f>
        <v/>
      </c>
      <c r="AD4" s="392"/>
      <c r="AE4" s="386"/>
      <c r="AF4" s="383"/>
    </row>
    <row r="5" spans="2:34" ht="48" customHeight="1" x14ac:dyDescent="0.2">
      <c r="B5" s="400" t="s">
        <v>13</v>
      </c>
      <c r="C5" s="401"/>
      <c r="D5" s="402"/>
      <c r="E5" s="251" t="str">
        <f>IF('Allgemeine Angaben'!$E$19&lt;&gt;"",'Allgemeine Angaben'!$E$19,"")</f>
        <v/>
      </c>
      <c r="F5" s="45" t="str">
        <f>IF('Allgemeine Angaben'!$E$20&lt;&gt;"",'Allgemeine Angaben'!$E$20,"")</f>
        <v/>
      </c>
      <c r="G5" s="45" t="str">
        <f>IF('Allgemeine Angaben'!$E$21&lt;&gt;"",'Allgemeine Angaben'!$E$21,"")</f>
        <v/>
      </c>
      <c r="H5" s="45" t="str">
        <f>IF('Allgemeine Angaben'!$E$22&lt;&gt;"",'Allgemeine Angaben'!$E$22,"")</f>
        <v/>
      </c>
      <c r="I5" s="45" t="str">
        <f>IF('Allgemeine Angaben'!$E$23&lt;&gt;"",'Allgemeine Angaben'!$E$23,"")</f>
        <v/>
      </c>
      <c r="J5" s="45" t="str">
        <f>IF('Allgemeine Angaben'!$E$24&lt;&gt;"",'Allgemeine Angaben'!$E$24,"")</f>
        <v/>
      </c>
      <c r="K5" s="45" t="str">
        <f>IF('Allgemeine Angaben'!$E$25&lt;&gt;"",'Allgemeine Angaben'!$E$25,"")</f>
        <v/>
      </c>
      <c r="L5" s="45" t="str">
        <f>IF('Allgemeine Angaben'!$E$26&lt;&gt;"",'Allgemeine Angaben'!$E$26,"")</f>
        <v/>
      </c>
      <c r="M5" s="45" t="str">
        <f>IF('Allgemeine Angaben'!$E$27&lt;&gt;"",'Allgemeine Angaben'!$E$27,"")</f>
        <v/>
      </c>
      <c r="N5" s="45" t="str">
        <f>IF('Allgemeine Angaben'!$E$28&lt;&gt;"",'Allgemeine Angaben'!$E$28,"")</f>
        <v/>
      </c>
      <c r="O5" s="45" t="str">
        <f>IF('Allgemeine Angaben'!$E$29&lt;&gt;"",'Allgemeine Angaben'!$E$29,"")</f>
        <v/>
      </c>
      <c r="P5" s="45" t="str">
        <f>IF('Allgemeine Angaben'!$E$30&lt;&gt;"",'Allgemeine Angaben'!$E$30,"")</f>
        <v/>
      </c>
      <c r="Q5" s="45" t="str">
        <f>IF('Allgemeine Angaben'!$E$31&lt;&gt;"",'Allgemeine Angaben'!$E$31,"")</f>
        <v/>
      </c>
      <c r="R5" s="45" t="str">
        <f>IF('Allgemeine Angaben'!$E$32&lt;&gt;"",'Allgemeine Angaben'!$E$32,"")</f>
        <v/>
      </c>
      <c r="S5" s="45" t="str">
        <f>IF('Allgemeine Angaben'!$E$33&lt;&gt;"",'Allgemeine Angaben'!$E$33,"")</f>
        <v/>
      </c>
      <c r="T5" s="45" t="str">
        <f>IF('Allgemeine Angaben'!$E$34&lt;&gt;"",'Allgemeine Angaben'!$E$34,"")</f>
        <v/>
      </c>
      <c r="U5" s="45" t="str">
        <f>IF('Allgemeine Angaben'!$E$35&lt;&gt;"",'Allgemeine Angaben'!$E$35,"")</f>
        <v/>
      </c>
      <c r="V5" s="45" t="str">
        <f>IF('Allgemeine Angaben'!$E$36&lt;&gt;"",'Allgemeine Angaben'!$E$36,"")</f>
        <v/>
      </c>
      <c r="W5" s="45" t="str">
        <f>IF('Allgemeine Angaben'!$E$37&lt;&gt;"",'Allgemeine Angaben'!$E$37,"")</f>
        <v/>
      </c>
      <c r="X5" s="45" t="str">
        <f>IF('Allgemeine Angaben'!$E$38&lt;&gt;"",'Allgemeine Angaben'!$E$38,"")</f>
        <v/>
      </c>
      <c r="Y5" s="45" t="str">
        <f>IF('Allgemeine Angaben'!$E$39&lt;&gt;"",'Allgemeine Angaben'!$E$39,"")</f>
        <v/>
      </c>
      <c r="Z5" s="45" t="str">
        <f>IF('Allgemeine Angaben'!$E$40&lt;&gt;"",'Allgemeine Angaben'!$E$40,"")</f>
        <v/>
      </c>
      <c r="AA5" s="45" t="str">
        <f>IF('Allgemeine Angaben'!$E$41&lt;&gt;"",'Allgemeine Angaben'!$E$41,"")</f>
        <v/>
      </c>
      <c r="AB5" s="45" t="str">
        <f>IF('Allgemeine Angaben'!$E$42&lt;&gt;"",'Allgemeine Angaben'!$E$42,"")</f>
        <v/>
      </c>
      <c r="AC5" s="45" t="str">
        <f>IF('Allgemeine Angaben'!$E$43&lt;&gt;"",'Allgemeine Angaben'!$E$43,"")</f>
        <v/>
      </c>
      <c r="AD5" s="392"/>
      <c r="AE5" s="386"/>
      <c r="AF5" s="383"/>
    </row>
    <row r="6" spans="2:34" ht="14.45" customHeight="1" thickBot="1" x14ac:dyDescent="0.25">
      <c r="B6" s="388" t="s">
        <v>59</v>
      </c>
      <c r="C6" s="389"/>
      <c r="D6" s="390"/>
      <c r="E6" s="48" t="str">
        <f>IF(E3="","",SUM(E$12,E$15))</f>
        <v/>
      </c>
      <c r="F6" s="48" t="str">
        <f t="shared" ref="F6:AC6" si="0">IF(F3="","",SUM(F$12,F$15))</f>
        <v/>
      </c>
      <c r="G6" s="48" t="str">
        <f t="shared" si="0"/>
        <v/>
      </c>
      <c r="H6" s="48" t="str">
        <f t="shared" si="0"/>
        <v/>
      </c>
      <c r="I6" s="48" t="str">
        <f t="shared" si="0"/>
        <v/>
      </c>
      <c r="J6" s="48" t="str">
        <f t="shared" si="0"/>
        <v/>
      </c>
      <c r="K6" s="48" t="str">
        <f t="shared" si="0"/>
        <v/>
      </c>
      <c r="L6" s="48" t="str">
        <f t="shared" si="0"/>
        <v/>
      </c>
      <c r="M6" s="48" t="str">
        <f t="shared" si="0"/>
        <v/>
      </c>
      <c r="N6" s="48" t="str">
        <f t="shared" si="0"/>
        <v/>
      </c>
      <c r="O6" s="48" t="str">
        <f t="shared" si="0"/>
        <v/>
      </c>
      <c r="P6" s="48" t="str">
        <f t="shared" si="0"/>
        <v/>
      </c>
      <c r="Q6" s="48" t="str">
        <f t="shared" si="0"/>
        <v/>
      </c>
      <c r="R6" s="48" t="str">
        <f t="shared" si="0"/>
        <v/>
      </c>
      <c r="S6" s="48" t="str">
        <f t="shared" si="0"/>
        <v/>
      </c>
      <c r="T6" s="48" t="str">
        <f t="shared" si="0"/>
        <v/>
      </c>
      <c r="U6" s="48" t="str">
        <f t="shared" si="0"/>
        <v/>
      </c>
      <c r="V6" s="48" t="str">
        <f t="shared" si="0"/>
        <v/>
      </c>
      <c r="W6" s="48" t="str">
        <f t="shared" si="0"/>
        <v/>
      </c>
      <c r="X6" s="48" t="str">
        <f t="shared" si="0"/>
        <v/>
      </c>
      <c r="Y6" s="48" t="str">
        <f t="shared" si="0"/>
        <v/>
      </c>
      <c r="Z6" s="48" t="str">
        <f t="shared" si="0"/>
        <v/>
      </c>
      <c r="AA6" s="48" t="str">
        <f t="shared" si="0"/>
        <v/>
      </c>
      <c r="AB6" s="48" t="str">
        <f t="shared" si="0"/>
        <v/>
      </c>
      <c r="AC6" s="48" t="str">
        <f t="shared" si="0"/>
        <v/>
      </c>
      <c r="AD6" s="393"/>
      <c r="AE6" s="387"/>
      <c r="AF6" s="384"/>
    </row>
    <row r="7" spans="2:34" x14ac:dyDescent="0.2">
      <c r="C7" s="234" t="str">
        <f>IF('Allgemeine Angaben'!L8=Hilfstabelle!D5,"*Alle Eingriffe, in denen ein Nicht-Hauptoperateur von einem (Senior-)Hauptoperateur assistiert wurde, unabhängig vom Grund.  Diese Eingriffe zählen sowohl für den Nicht-Hauptoperateur als auch für den assistierenden (S-)HO. ","*Alle Eingriffe, in denen ein Nicht-Hauptoperateur von einem Hauptoperateur assistiert wurde, unabhängig vom Grund.  Diese Eingriffe zählen sowohl für den Nicht-Hauptoperateur als auch für den assistierenden HO. ")</f>
        <v xml:space="preserve">*Alle Eingriffe, in denen ein Nicht-Hauptoperateur von einem Hauptoperateur assistiert wurde, unabhängig vom Grund.  Diese Eingriffe zählen sowohl für den Nicht-Hauptoperateur als auch für den assistierenden HO. </v>
      </c>
      <c r="D7" s="30"/>
      <c r="E7" s="26"/>
      <c r="F7" s="26"/>
      <c r="G7" s="26"/>
      <c r="H7" s="26"/>
      <c r="I7" s="26"/>
      <c r="J7" s="26"/>
      <c r="K7" s="26"/>
      <c r="L7" s="26"/>
      <c r="M7" s="26"/>
      <c r="N7" s="26"/>
      <c r="O7" s="26"/>
      <c r="P7" s="26"/>
      <c r="Q7" s="26"/>
      <c r="R7" s="26"/>
      <c r="S7" s="26"/>
      <c r="T7" s="26"/>
      <c r="U7" s="26"/>
    </row>
    <row r="8" spans="2:34" x14ac:dyDescent="0.2">
      <c r="C8" s="30"/>
      <c r="D8" s="30"/>
      <c r="E8" s="26"/>
      <c r="F8" s="26"/>
      <c r="G8" s="26"/>
      <c r="H8" s="26"/>
      <c r="I8" s="26"/>
      <c r="J8" s="26"/>
      <c r="K8" s="26"/>
      <c r="L8" s="26"/>
      <c r="M8" s="26"/>
      <c r="N8" s="26"/>
      <c r="O8" s="26"/>
      <c r="P8" s="26"/>
      <c r="Q8" s="26"/>
      <c r="R8" s="26"/>
      <c r="S8" s="26"/>
      <c r="T8" s="26"/>
      <c r="U8" s="26"/>
    </row>
    <row r="9" spans="2:34" ht="15.75" thickBot="1" x14ac:dyDescent="0.25">
      <c r="B9" s="235"/>
      <c r="C9" s="30"/>
      <c r="D9" s="30"/>
      <c r="E9" s="26"/>
      <c r="F9" s="26"/>
      <c r="G9" s="26"/>
      <c r="H9" s="26"/>
      <c r="I9" s="26"/>
      <c r="J9" s="26"/>
      <c r="K9" s="26"/>
      <c r="L9" s="26"/>
      <c r="M9" s="26"/>
      <c r="N9" s="26"/>
      <c r="O9" s="26"/>
      <c r="P9" s="26"/>
      <c r="Q9" s="26"/>
      <c r="R9" s="26"/>
      <c r="S9" s="26"/>
      <c r="T9" s="26"/>
      <c r="U9" s="26"/>
    </row>
    <row r="10" spans="2:34" ht="12.75" customHeight="1" x14ac:dyDescent="0.2">
      <c r="B10" s="354" t="s">
        <v>255</v>
      </c>
      <c r="C10" s="355"/>
      <c r="D10" s="255" t="s">
        <v>12</v>
      </c>
      <c r="E10" s="50"/>
      <c r="F10" s="50"/>
      <c r="G10" s="51"/>
      <c r="H10" s="51"/>
      <c r="I10" s="51"/>
      <c r="J10" s="51"/>
      <c r="K10" s="51"/>
      <c r="L10" s="51"/>
      <c r="M10" s="51"/>
      <c r="N10" s="51"/>
      <c r="O10" s="51"/>
      <c r="P10" s="51"/>
      <c r="Q10" s="43"/>
      <c r="R10" s="43"/>
      <c r="S10" s="43"/>
      <c r="T10" s="43"/>
      <c r="U10" s="43"/>
      <c r="V10" s="43"/>
      <c r="W10" s="43"/>
      <c r="X10" s="43"/>
      <c r="Y10" s="43"/>
      <c r="Z10" s="43"/>
      <c r="AA10" s="43"/>
      <c r="AB10" s="43"/>
      <c r="AC10" s="43"/>
      <c r="AD10" s="49">
        <f t="shared" ref="AD10:AD15" si="1">SUMIF($E$3:$AC$3,"SHO",E10:AC10)+SUMIF($E$3:$AC$3,"HO",E10:AC10)</f>
        <v>0</v>
      </c>
      <c r="AE10" s="349"/>
      <c r="AF10" s="347"/>
    </row>
    <row r="11" spans="2:34" ht="12.75" customHeight="1" x14ac:dyDescent="0.2">
      <c r="B11" s="356"/>
      <c r="C11" s="357"/>
      <c r="D11" s="256" t="s">
        <v>33</v>
      </c>
      <c r="E11" s="52"/>
      <c r="F11" s="52"/>
      <c r="G11" s="52"/>
      <c r="H11" s="52"/>
      <c r="I11" s="52"/>
      <c r="J11" s="52"/>
      <c r="K11" s="52"/>
      <c r="L11" s="52"/>
      <c r="M11" s="52"/>
      <c r="N11" s="52"/>
      <c r="O11" s="52"/>
      <c r="P11" s="53"/>
      <c r="Q11" s="4"/>
      <c r="R11" s="4"/>
      <c r="S11" s="4"/>
      <c r="T11" s="4"/>
      <c r="U11" s="4"/>
      <c r="V11" s="4"/>
      <c r="W11" s="4"/>
      <c r="X11" s="4"/>
      <c r="Y11" s="4"/>
      <c r="Z11" s="4"/>
      <c r="AA11" s="4"/>
      <c r="AB11" s="4"/>
      <c r="AC11" s="4"/>
      <c r="AD11" s="47">
        <f t="shared" si="1"/>
        <v>0</v>
      </c>
      <c r="AE11" s="350"/>
      <c r="AF11" s="345"/>
    </row>
    <row r="12" spans="2:34" ht="12.75" customHeight="1" x14ac:dyDescent="0.2">
      <c r="B12" s="356"/>
      <c r="C12" s="357"/>
      <c r="D12" s="257" t="s">
        <v>60</v>
      </c>
      <c r="E12" s="267" t="str">
        <f>IF(SUM(E10:E11)=0,"",SUM(E10:E11))</f>
        <v/>
      </c>
      <c r="F12" s="267" t="str">
        <f t="shared" ref="F12:AC12" si="2">IF(SUM(F10:F11)=0,"",SUM(F10:F11))</f>
        <v/>
      </c>
      <c r="G12" s="267" t="str">
        <f t="shared" si="2"/>
        <v/>
      </c>
      <c r="H12" s="267" t="str">
        <f t="shared" si="2"/>
        <v/>
      </c>
      <c r="I12" s="267" t="str">
        <f t="shared" si="2"/>
        <v/>
      </c>
      <c r="J12" s="267" t="str">
        <f t="shared" si="2"/>
        <v/>
      </c>
      <c r="K12" s="267" t="str">
        <f t="shared" si="2"/>
        <v/>
      </c>
      <c r="L12" s="267" t="str">
        <f t="shared" si="2"/>
        <v/>
      </c>
      <c r="M12" s="267" t="str">
        <f t="shared" si="2"/>
        <v/>
      </c>
      <c r="N12" s="267" t="str">
        <f t="shared" si="2"/>
        <v/>
      </c>
      <c r="O12" s="267" t="str">
        <f t="shared" si="2"/>
        <v/>
      </c>
      <c r="P12" s="267" t="str">
        <f t="shared" si="2"/>
        <v/>
      </c>
      <c r="Q12" s="267" t="str">
        <f t="shared" si="2"/>
        <v/>
      </c>
      <c r="R12" s="267" t="str">
        <f t="shared" si="2"/>
        <v/>
      </c>
      <c r="S12" s="267" t="str">
        <f t="shared" si="2"/>
        <v/>
      </c>
      <c r="T12" s="267" t="str">
        <f t="shared" si="2"/>
        <v/>
      </c>
      <c r="U12" s="267" t="str">
        <f t="shared" si="2"/>
        <v/>
      </c>
      <c r="V12" s="267" t="str">
        <f t="shared" si="2"/>
        <v/>
      </c>
      <c r="W12" s="267" t="str">
        <f t="shared" si="2"/>
        <v/>
      </c>
      <c r="X12" s="267" t="str">
        <f t="shared" si="2"/>
        <v/>
      </c>
      <c r="Y12" s="267" t="str">
        <f t="shared" si="2"/>
        <v/>
      </c>
      <c r="Z12" s="267" t="str">
        <f t="shared" si="2"/>
        <v/>
      </c>
      <c r="AA12" s="267" t="str">
        <f t="shared" si="2"/>
        <v/>
      </c>
      <c r="AB12" s="267" t="str">
        <f t="shared" si="2"/>
        <v/>
      </c>
      <c r="AC12" s="267" t="str">
        <f t="shared" si="2"/>
        <v/>
      </c>
      <c r="AD12" s="252">
        <f t="shared" si="1"/>
        <v>0</v>
      </c>
      <c r="AE12" s="351"/>
      <c r="AF12" s="348"/>
    </row>
    <row r="13" spans="2:34" ht="12.75" customHeight="1" x14ac:dyDescent="0.2">
      <c r="B13" s="356" t="s">
        <v>250</v>
      </c>
      <c r="C13" s="357"/>
      <c r="D13" s="258" t="s">
        <v>12</v>
      </c>
      <c r="E13" s="52"/>
      <c r="F13" s="52"/>
      <c r="G13" s="52"/>
      <c r="H13" s="52"/>
      <c r="I13" s="52"/>
      <c r="J13" s="52"/>
      <c r="K13" s="52"/>
      <c r="L13" s="52"/>
      <c r="M13" s="52"/>
      <c r="N13" s="52"/>
      <c r="O13" s="52"/>
      <c r="P13" s="53"/>
      <c r="Q13" s="4"/>
      <c r="R13" s="4"/>
      <c r="S13" s="4"/>
      <c r="T13" s="4"/>
      <c r="U13" s="4"/>
      <c r="V13" s="4"/>
      <c r="W13" s="4"/>
      <c r="X13" s="4"/>
      <c r="Y13" s="4"/>
      <c r="Z13" s="4"/>
      <c r="AA13" s="4"/>
      <c r="AB13" s="4"/>
      <c r="AC13" s="4"/>
      <c r="AD13" s="47">
        <f t="shared" si="1"/>
        <v>0</v>
      </c>
      <c r="AE13" s="352"/>
      <c r="AF13" s="344"/>
    </row>
    <row r="14" spans="2:34" ht="12.75" customHeight="1" x14ac:dyDescent="0.2">
      <c r="B14" s="356"/>
      <c r="C14" s="357"/>
      <c r="D14" s="256" t="s">
        <v>33</v>
      </c>
      <c r="E14" s="52"/>
      <c r="F14" s="52"/>
      <c r="G14" s="52"/>
      <c r="H14" s="52"/>
      <c r="I14" s="52"/>
      <c r="J14" s="52"/>
      <c r="K14" s="52"/>
      <c r="L14" s="52"/>
      <c r="M14" s="52"/>
      <c r="N14" s="52"/>
      <c r="O14" s="52"/>
      <c r="P14" s="53"/>
      <c r="Q14" s="4"/>
      <c r="R14" s="4"/>
      <c r="S14" s="4"/>
      <c r="T14" s="4"/>
      <c r="U14" s="4"/>
      <c r="V14" s="4"/>
      <c r="W14" s="4"/>
      <c r="X14" s="4"/>
      <c r="Y14" s="4"/>
      <c r="Z14" s="4"/>
      <c r="AA14" s="4"/>
      <c r="AB14" s="4"/>
      <c r="AC14" s="4"/>
      <c r="AD14" s="47">
        <f t="shared" si="1"/>
        <v>0</v>
      </c>
      <c r="AE14" s="350"/>
      <c r="AF14" s="345"/>
    </row>
    <row r="15" spans="2:34" ht="12.75" customHeight="1" thickBot="1" x14ac:dyDescent="0.25">
      <c r="B15" s="358"/>
      <c r="C15" s="359"/>
      <c r="D15" s="259" t="s">
        <v>60</v>
      </c>
      <c r="E15" s="266" t="str">
        <f>IF(SUM(E13:E14)=0,"",SUM(E13:E14))</f>
        <v/>
      </c>
      <c r="F15" s="266" t="str">
        <f t="shared" ref="F15:AC15" si="3">IF(SUM(F13:F14)=0,"",SUM(F13:F14))</f>
        <v/>
      </c>
      <c r="G15" s="266" t="str">
        <f t="shared" si="3"/>
        <v/>
      </c>
      <c r="H15" s="266" t="str">
        <f t="shared" si="3"/>
        <v/>
      </c>
      <c r="I15" s="266" t="str">
        <f t="shared" si="3"/>
        <v/>
      </c>
      <c r="J15" s="266" t="str">
        <f t="shared" si="3"/>
        <v/>
      </c>
      <c r="K15" s="266" t="str">
        <f t="shared" si="3"/>
        <v/>
      </c>
      <c r="L15" s="266" t="str">
        <f t="shared" si="3"/>
        <v/>
      </c>
      <c r="M15" s="266" t="str">
        <f t="shared" si="3"/>
        <v/>
      </c>
      <c r="N15" s="266" t="str">
        <f t="shared" si="3"/>
        <v/>
      </c>
      <c r="O15" s="266" t="str">
        <f t="shared" si="3"/>
        <v/>
      </c>
      <c r="P15" s="266" t="str">
        <f t="shared" si="3"/>
        <v/>
      </c>
      <c r="Q15" s="266" t="str">
        <f t="shared" si="3"/>
        <v/>
      </c>
      <c r="R15" s="266" t="str">
        <f t="shared" si="3"/>
        <v/>
      </c>
      <c r="S15" s="266" t="str">
        <f t="shared" si="3"/>
        <v/>
      </c>
      <c r="T15" s="266" t="str">
        <f t="shared" si="3"/>
        <v/>
      </c>
      <c r="U15" s="266" t="str">
        <f t="shared" si="3"/>
        <v/>
      </c>
      <c r="V15" s="266" t="str">
        <f t="shared" si="3"/>
        <v/>
      </c>
      <c r="W15" s="266" t="str">
        <f t="shared" si="3"/>
        <v/>
      </c>
      <c r="X15" s="266" t="str">
        <f t="shared" si="3"/>
        <v/>
      </c>
      <c r="Y15" s="266" t="str">
        <f t="shared" si="3"/>
        <v/>
      </c>
      <c r="Z15" s="266" t="str">
        <f t="shared" si="3"/>
        <v/>
      </c>
      <c r="AA15" s="266" t="str">
        <f t="shared" si="3"/>
        <v/>
      </c>
      <c r="AB15" s="266" t="str">
        <f t="shared" si="3"/>
        <v/>
      </c>
      <c r="AC15" s="266" t="str">
        <f t="shared" si="3"/>
        <v/>
      </c>
      <c r="AD15" s="253">
        <f t="shared" si="1"/>
        <v>0</v>
      </c>
      <c r="AE15" s="353"/>
      <c r="AF15" s="346"/>
    </row>
    <row r="16" spans="2:34" ht="12.75" customHeight="1" thickBot="1" x14ac:dyDescent="0.25">
      <c r="B16" s="360"/>
      <c r="C16" s="360"/>
      <c r="D16" s="361"/>
      <c r="E16" s="361"/>
      <c r="F16" s="361"/>
      <c r="G16" s="361"/>
      <c r="H16" s="361"/>
      <c r="I16" s="361"/>
      <c r="J16" s="361"/>
      <c r="K16" s="361"/>
      <c r="L16" s="361"/>
      <c r="M16" s="361"/>
      <c r="N16" s="361"/>
      <c r="O16" s="361"/>
      <c r="P16" s="361"/>
      <c r="Q16" s="361"/>
      <c r="R16" s="361"/>
      <c r="S16" s="361"/>
      <c r="T16" s="361"/>
      <c r="U16" s="361"/>
      <c r="V16" s="361"/>
      <c r="W16" s="361"/>
      <c r="X16" s="361"/>
      <c r="Y16" s="361"/>
      <c r="Z16" s="361"/>
      <c r="AA16" s="361"/>
      <c r="AB16" s="361"/>
      <c r="AC16" s="361"/>
      <c r="AD16" s="361"/>
      <c r="AE16" s="361"/>
      <c r="AF16" s="361"/>
    </row>
    <row r="17" spans="2:33" ht="12.75" customHeight="1" thickBot="1" x14ac:dyDescent="0.25">
      <c r="B17" s="374" t="s">
        <v>259</v>
      </c>
      <c r="C17" s="374"/>
      <c r="D17" s="374"/>
      <c r="E17" s="375"/>
      <c r="F17" s="275"/>
      <c r="G17" s="263"/>
      <c r="H17" s="116" t="s">
        <v>256</v>
      </c>
      <c r="I17" s="106"/>
      <c r="J17" s="38"/>
      <c r="L17" s="277"/>
      <c r="M17" s="106"/>
      <c r="N17" s="106"/>
      <c r="O17" s="106"/>
      <c r="P17" s="106"/>
      <c r="Q17" s="106"/>
      <c r="R17" s="106"/>
      <c r="S17" s="106"/>
      <c r="T17" s="106"/>
      <c r="U17" s="106"/>
      <c r="V17" s="106"/>
      <c r="W17" s="106"/>
      <c r="X17" s="54"/>
      <c r="Y17" s="54"/>
      <c r="Z17" s="54"/>
      <c r="AA17" s="54"/>
      <c r="AB17" s="54"/>
      <c r="AC17" s="54"/>
      <c r="AD17" s="55"/>
      <c r="AE17" s="31"/>
      <c r="AF17" s="31"/>
      <c r="AG17" s="31"/>
    </row>
    <row r="18" spans="2:33" ht="12.75" customHeight="1" thickBot="1" x14ac:dyDescent="0.25">
      <c r="B18" s="116" t="s">
        <v>260</v>
      </c>
      <c r="C18" s="106"/>
      <c r="F18" s="276"/>
      <c r="G18" s="106"/>
      <c r="H18" s="116" t="s">
        <v>257</v>
      </c>
      <c r="I18" s="106"/>
      <c r="J18" s="46"/>
      <c r="K18" s="106"/>
      <c r="L18" s="276"/>
      <c r="M18" s="106"/>
      <c r="N18" s="106"/>
      <c r="O18" s="106"/>
      <c r="P18" s="106"/>
      <c r="Q18" s="106"/>
      <c r="R18" s="106"/>
      <c r="S18" s="106"/>
      <c r="T18" s="106"/>
      <c r="U18" s="106"/>
      <c r="V18" s="106"/>
      <c r="W18" s="106"/>
      <c r="X18" s="54"/>
      <c r="Y18" s="54"/>
      <c r="Z18" s="54"/>
      <c r="AA18" s="54"/>
      <c r="AB18" s="54"/>
      <c r="AC18" s="54"/>
      <c r="AD18" s="55"/>
      <c r="AE18" s="31"/>
      <c r="AF18" s="31"/>
      <c r="AG18" s="31"/>
    </row>
    <row r="19" spans="2:33" ht="12.75" customHeight="1" thickBot="1" x14ac:dyDescent="0.25">
      <c r="B19" s="116" t="s">
        <v>261</v>
      </c>
      <c r="C19" s="106"/>
      <c r="D19" s="46"/>
      <c r="E19" s="106"/>
      <c r="F19" s="276"/>
      <c r="G19" s="106"/>
      <c r="H19" s="116"/>
      <c r="I19" s="106"/>
      <c r="J19" s="46"/>
      <c r="K19" s="106"/>
      <c r="L19" s="46"/>
      <c r="M19" s="106"/>
      <c r="N19" s="106"/>
      <c r="O19" s="106"/>
      <c r="P19" s="106"/>
      <c r="Q19" s="106"/>
      <c r="R19" s="106"/>
      <c r="S19" s="106"/>
      <c r="T19" s="106"/>
      <c r="U19" s="106"/>
      <c r="V19" s="106"/>
      <c r="W19" s="106"/>
      <c r="X19" s="54"/>
      <c r="Y19" s="54"/>
      <c r="Z19" s="54"/>
      <c r="AA19" s="54"/>
      <c r="AB19" s="54"/>
      <c r="AC19" s="54"/>
      <c r="AD19" s="55"/>
      <c r="AE19" s="31"/>
      <c r="AF19" s="31"/>
      <c r="AG19" s="31"/>
    </row>
    <row r="20" spans="2:33" ht="12.75" customHeight="1" x14ac:dyDescent="0.2">
      <c r="B20" s="116"/>
      <c r="C20" s="106"/>
      <c r="D20" s="46"/>
      <c r="E20" s="106"/>
      <c r="F20" s="46"/>
      <c r="G20" s="106"/>
      <c r="H20" s="116"/>
      <c r="I20" s="106"/>
      <c r="J20" s="46"/>
      <c r="K20" s="106"/>
      <c r="L20" s="46"/>
      <c r="M20" s="106"/>
      <c r="N20" s="106"/>
      <c r="O20" s="106"/>
      <c r="P20" s="106"/>
      <c r="Q20" s="106"/>
      <c r="R20" s="106"/>
      <c r="S20" s="106"/>
      <c r="T20" s="106"/>
      <c r="U20" s="106"/>
      <c r="V20" s="106"/>
      <c r="W20" s="106"/>
      <c r="X20" s="54"/>
      <c r="Y20" s="54"/>
      <c r="Z20" s="54"/>
      <c r="AA20" s="54"/>
      <c r="AB20" s="54"/>
      <c r="AC20" s="54"/>
      <c r="AD20" s="55"/>
      <c r="AE20" s="31"/>
      <c r="AF20" s="31"/>
      <c r="AG20" s="31"/>
    </row>
    <row r="21" spans="2:33" ht="12.75" customHeight="1" x14ac:dyDescent="0.2">
      <c r="B21" s="268" t="str">
        <f>IF(OR(B23&lt;&gt;"",B24&lt;&gt;"",B25&lt;&gt;""),"Bitte beachten Sie die unten stehenden Anmerkungen und erläutern Sie den Sachverhalt in den weiteren Beschreibungen unterhalb.","")</f>
        <v/>
      </c>
      <c r="C21" s="269"/>
      <c r="D21" s="46"/>
      <c r="E21" s="269"/>
      <c r="F21" s="46"/>
      <c r="G21" s="269"/>
      <c r="H21" s="270"/>
      <c r="I21" s="269"/>
      <c r="J21" s="46"/>
      <c r="K21" s="269"/>
      <c r="L21" s="46"/>
      <c r="M21" s="269"/>
      <c r="N21" s="269"/>
      <c r="O21" s="269"/>
      <c r="P21" s="269"/>
      <c r="Q21" s="106"/>
      <c r="R21" s="106"/>
      <c r="S21" s="106"/>
      <c r="T21" s="106"/>
      <c r="U21" s="106"/>
      <c r="V21" s="106"/>
      <c r="W21" s="106"/>
      <c r="X21" s="54"/>
      <c r="Y21" s="54"/>
      <c r="Z21" s="54"/>
      <c r="AA21" s="54"/>
      <c r="AB21" s="54"/>
      <c r="AC21" s="54"/>
      <c r="AD21" s="55"/>
      <c r="AE21" s="31"/>
      <c r="AF21" s="31"/>
      <c r="AG21" s="31"/>
    </row>
    <row r="22" spans="2:33" ht="12.75" customHeight="1" x14ac:dyDescent="0.2">
      <c r="B22" s="271"/>
      <c r="C22" s="271"/>
      <c r="D22" s="271"/>
      <c r="E22" s="272"/>
      <c r="F22" s="272"/>
      <c r="G22" s="272"/>
      <c r="H22" s="272"/>
      <c r="I22" s="272"/>
      <c r="J22" s="272"/>
      <c r="K22" s="272"/>
      <c r="L22" s="272"/>
      <c r="M22" s="272"/>
      <c r="N22" s="272"/>
      <c r="O22" s="272"/>
      <c r="P22" s="272"/>
      <c r="Q22" s="54"/>
      <c r="R22" s="54"/>
      <c r="S22" s="54"/>
      <c r="T22" s="54"/>
      <c r="U22" s="54"/>
      <c r="V22" s="54"/>
      <c r="W22" s="54"/>
      <c r="X22" s="54"/>
      <c r="Y22" s="54"/>
      <c r="Z22" s="54"/>
      <c r="AA22" s="54"/>
      <c r="AB22" s="54"/>
      <c r="AC22" s="54"/>
      <c r="AD22" s="55"/>
      <c r="AE22" s="31"/>
      <c r="AF22" s="31"/>
      <c r="AG22" s="31"/>
    </row>
    <row r="23" spans="2:33" ht="38.1" customHeight="1" x14ac:dyDescent="0.2">
      <c r="B23" s="362" t="str">
        <f>IF(AND(OR(AE10&lt;AD11,AE13&lt;AD14),'Allgemeine Angaben'!O8=Hilfstabelle!D5),"Es besteht der Verdacht, dass Eingriffe doppelt gezählt wurden, wenn zwei S-/HOs zusammen einen Eingriff durchgeführt haben. Bitte erläutern Sie die Darstellung unterhalb:",IF(AND(OR(AE10&lt;AD11,AE13&lt;AD14),'Allgemeine Angaben'!O8=Hilfstabelle!D4),"Es besteht der Verdacht, dass Eingriffe doppelt gezählt wurden, wenn zwei HOs zusammen einen Eingriff durchgeführt haben. Bitte erläutern Sie die Darstellung unterhalb:",""))</f>
        <v/>
      </c>
      <c r="C23" s="362"/>
      <c r="D23" s="362"/>
      <c r="E23" s="362"/>
      <c r="F23" s="362"/>
      <c r="G23" s="362"/>
      <c r="H23" s="362"/>
      <c r="I23" s="272"/>
      <c r="J23" s="362" t="str">
        <f>CONCATENATE(IF(AE10&lt;AD11,"Zelle AD11 ist größer als AE10. ",""),IF(AE13&lt;AD14,"Zelle AD14 ist größer als AE13. ",""))</f>
        <v/>
      </c>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1"/>
    </row>
    <row r="24" spans="2:33" ht="38.1" customHeight="1" x14ac:dyDescent="0.2">
      <c r="B24" s="362" t="str">
        <f>IF(AND(OR(AE10&gt;AD11,AE13&gt;AD14),'Allgemeine Angaben'!O8=Hilfstabelle!D5),"Es sind mehr Weiterbildungseingriffe gegenüber Nicht-HO angegeben als Assistenzeingriffe von (S-)HO angegeben wurden. Bitte erläutern Sie die Darstellung unterhalb:",IF(AND(OR(AE10&gt;AD11,AE13&gt;AD14),'Allgemeine Angaben'!O8=Hilfstabelle!D4),"Es sind mehr Weiterbildungseingriffe gegenüber Nicht-HO angegeben als Assistenzeingriffe von HO angegeben wurden. Bitte erläutern Sie die Darstellung unterhalb:",""))</f>
        <v/>
      </c>
      <c r="C24" s="362"/>
      <c r="D24" s="362"/>
      <c r="E24" s="362"/>
      <c r="F24" s="362"/>
      <c r="G24" s="362"/>
      <c r="H24" s="362"/>
      <c r="I24" s="273"/>
      <c r="J24" s="362" t="str">
        <f>CONCATENATE(IF(AE10&gt;AD11,"Zelle AD11 ist kleiner als AE10. ",""),IF(AE13&gt;AD14,"Zelle AD14 ist kleiner als AE13. ",""))</f>
        <v/>
      </c>
      <c r="K24" s="362"/>
      <c r="L24" s="362"/>
      <c r="M24" s="362"/>
      <c r="N24" s="362"/>
      <c r="O24" s="362"/>
      <c r="P24" s="362"/>
      <c r="Q24" s="226"/>
      <c r="R24" s="226"/>
      <c r="S24" s="226"/>
      <c r="T24" s="226"/>
      <c r="U24" s="226"/>
      <c r="V24" s="226"/>
      <c r="W24" s="226"/>
      <c r="X24" s="226"/>
      <c r="Y24" s="226"/>
      <c r="Z24" s="226"/>
      <c r="AA24" s="226"/>
      <c r="AB24" s="226"/>
      <c r="AC24" s="226"/>
      <c r="AD24" s="226"/>
      <c r="AE24" s="226"/>
      <c r="AF24" s="226"/>
      <c r="AG24" s="31"/>
    </row>
    <row r="25" spans="2:33" ht="15.75" customHeight="1" x14ac:dyDescent="0.2">
      <c r="B25" s="362" t="str">
        <f>IF(AND(AF10&lt;&gt;0,'Allgemeine Angaben'!O8=Hilfstabelle!D5),"Bitte erläutern Sie die Eingriffe ohne Beteiligung eines (S-)HOs:",IF(AND(AF13&lt;&gt;0,'Allgemeine Angaben'!O8=Hilfstabelle!D4),"Bitte erläutern Sie die Eingriffe ohne Beteiligung eines HOs:",""))</f>
        <v/>
      </c>
      <c r="C25" s="362"/>
      <c r="D25" s="362"/>
      <c r="E25" s="362"/>
      <c r="F25" s="362"/>
      <c r="G25" s="362"/>
      <c r="H25" s="362"/>
      <c r="I25" s="274"/>
      <c r="J25" s="362" t="str">
        <f>CONCATENATE(IF(AF10&gt;0,"Zelle AF10. ",""),IF(AF13&gt;0,"Zelle AF13. ",""),"")</f>
        <v/>
      </c>
      <c r="K25" s="362"/>
      <c r="L25" s="362"/>
      <c r="M25" s="362"/>
      <c r="N25" s="362"/>
      <c r="O25" s="362"/>
      <c r="P25" s="362"/>
      <c r="Q25" s="226"/>
      <c r="R25" s="226"/>
      <c r="S25" s="226"/>
      <c r="T25" s="226"/>
      <c r="U25" s="226"/>
      <c r="V25" s="226"/>
      <c r="W25" s="226"/>
      <c r="X25" s="226"/>
      <c r="Y25" s="226"/>
      <c r="Z25" s="226"/>
      <c r="AA25" s="226"/>
      <c r="AB25" s="226"/>
      <c r="AC25" s="226"/>
      <c r="AD25" s="226"/>
      <c r="AE25" s="226"/>
      <c r="AF25" s="226"/>
      <c r="AG25" s="31"/>
    </row>
    <row r="26" spans="2:33" ht="16.5" customHeight="1" x14ac:dyDescent="0.2">
      <c r="B26" s="262"/>
      <c r="C26" s="262"/>
      <c r="D26" s="262"/>
      <c r="E26" s="262"/>
      <c r="F26" s="262"/>
      <c r="G26" s="262"/>
      <c r="H26" s="262"/>
      <c r="I26" s="239"/>
      <c r="J26" s="262"/>
      <c r="K26" s="262"/>
      <c r="L26" s="262"/>
      <c r="M26" s="262"/>
      <c r="N26" s="262"/>
      <c r="O26" s="262"/>
      <c r="P26" s="262"/>
      <c r="Q26" s="240"/>
      <c r="R26" s="240"/>
      <c r="S26" s="240"/>
      <c r="T26" s="240"/>
      <c r="U26" s="240"/>
      <c r="V26" s="205"/>
      <c r="W26" s="205"/>
      <c r="X26" s="205"/>
      <c r="Y26" s="205"/>
      <c r="Z26" s="205"/>
      <c r="AA26" s="205"/>
      <c r="AB26" s="205"/>
      <c r="AC26" s="205"/>
      <c r="AD26" s="205"/>
      <c r="AE26" s="205"/>
      <c r="AF26" s="205"/>
      <c r="AG26" s="31"/>
    </row>
    <row r="27" spans="2:33" ht="12.75" customHeight="1" x14ac:dyDescent="0.2">
      <c r="B27" s="372" t="s">
        <v>193</v>
      </c>
      <c r="C27" s="373"/>
      <c r="D27" s="363"/>
      <c r="E27" s="364"/>
      <c r="F27" s="364"/>
      <c r="G27" s="364"/>
      <c r="H27" s="364"/>
      <c r="I27" s="364"/>
      <c r="J27" s="364"/>
      <c r="K27" s="364"/>
      <c r="L27" s="364"/>
      <c r="M27" s="364"/>
      <c r="N27" s="364"/>
      <c r="O27" s="364"/>
      <c r="P27" s="364"/>
      <c r="Q27" s="364"/>
      <c r="R27" s="364"/>
      <c r="S27" s="364"/>
      <c r="T27" s="364"/>
      <c r="U27" s="364"/>
      <c r="V27" s="364"/>
      <c r="W27" s="364"/>
      <c r="X27" s="364"/>
      <c r="Y27" s="364"/>
      <c r="Z27" s="364"/>
      <c r="AA27" s="364"/>
      <c r="AB27" s="364"/>
      <c r="AC27" s="364"/>
      <c r="AD27" s="364"/>
      <c r="AE27" s="364"/>
      <c r="AF27" s="365"/>
    </row>
    <row r="28" spans="2:33" ht="12.75" customHeight="1" x14ac:dyDescent="0.2">
      <c r="B28" s="372"/>
      <c r="C28" s="373"/>
      <c r="D28" s="366"/>
      <c r="E28" s="367"/>
      <c r="F28" s="367"/>
      <c r="G28" s="367"/>
      <c r="H28" s="367"/>
      <c r="I28" s="367"/>
      <c r="J28" s="367"/>
      <c r="K28" s="367"/>
      <c r="L28" s="367"/>
      <c r="M28" s="367"/>
      <c r="N28" s="367"/>
      <c r="O28" s="367"/>
      <c r="P28" s="367"/>
      <c r="Q28" s="367"/>
      <c r="R28" s="367"/>
      <c r="S28" s="367"/>
      <c r="T28" s="367"/>
      <c r="U28" s="367"/>
      <c r="V28" s="367"/>
      <c r="W28" s="367"/>
      <c r="X28" s="367"/>
      <c r="Y28" s="367"/>
      <c r="Z28" s="367"/>
      <c r="AA28" s="367"/>
      <c r="AB28" s="367"/>
      <c r="AC28" s="367"/>
      <c r="AD28" s="367"/>
      <c r="AE28" s="367"/>
      <c r="AF28" s="368"/>
    </row>
    <row r="29" spans="2:33" ht="12.75" customHeight="1" x14ac:dyDescent="0.2">
      <c r="B29" s="372"/>
      <c r="C29" s="373"/>
      <c r="D29" s="366"/>
      <c r="E29" s="367"/>
      <c r="F29" s="367"/>
      <c r="G29" s="367"/>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8"/>
    </row>
    <row r="30" spans="2:33" ht="12.75" customHeight="1" x14ac:dyDescent="0.2">
      <c r="B30" s="372"/>
      <c r="C30" s="373"/>
      <c r="D30" s="366"/>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8"/>
    </row>
    <row r="31" spans="2:33" ht="12.75" customHeight="1" x14ac:dyDescent="0.2">
      <c r="B31" s="25"/>
      <c r="C31" s="25"/>
      <c r="D31" s="366"/>
      <c r="E31" s="367"/>
      <c r="F31" s="367"/>
      <c r="G31" s="367"/>
      <c r="H31" s="367"/>
      <c r="I31" s="367"/>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8"/>
    </row>
    <row r="32" spans="2:33" ht="12.75" customHeight="1" x14ac:dyDescent="0.2">
      <c r="B32" s="25"/>
      <c r="C32" s="25"/>
      <c r="D32" s="369"/>
      <c r="E32" s="370"/>
      <c r="F32" s="370"/>
      <c r="G32" s="370"/>
      <c r="H32" s="370"/>
      <c r="I32" s="370"/>
      <c r="J32" s="370"/>
      <c r="K32" s="370"/>
      <c r="L32" s="370"/>
      <c r="M32" s="370"/>
      <c r="N32" s="370"/>
      <c r="O32" s="370"/>
      <c r="P32" s="370"/>
      <c r="Q32" s="370"/>
      <c r="R32" s="370"/>
      <c r="S32" s="370"/>
      <c r="T32" s="370"/>
      <c r="U32" s="370"/>
      <c r="V32" s="370"/>
      <c r="W32" s="370"/>
      <c r="X32" s="370"/>
      <c r="Y32" s="370"/>
      <c r="Z32" s="370"/>
      <c r="AA32" s="370"/>
      <c r="AB32" s="370"/>
      <c r="AC32" s="370"/>
      <c r="AD32" s="370"/>
      <c r="AE32" s="370"/>
      <c r="AF32" s="371"/>
    </row>
    <row r="33" spans="2:32" ht="12.75" customHeight="1" x14ac:dyDescent="0.2">
      <c r="B33" s="25"/>
      <c r="C33" s="25"/>
      <c r="D33" s="25"/>
      <c r="E33" s="26"/>
      <c r="F33" s="26"/>
      <c r="G33" s="26"/>
      <c r="H33" s="26"/>
      <c r="I33" s="26"/>
      <c r="J33" s="26"/>
      <c r="K33" s="26"/>
      <c r="L33" s="26"/>
      <c r="M33" s="26"/>
      <c r="N33" s="26"/>
      <c r="O33" s="26"/>
      <c r="P33" s="26"/>
      <c r="Q33" s="26"/>
      <c r="R33" s="26"/>
      <c r="S33" s="26"/>
      <c r="T33" s="26"/>
      <c r="U33" s="26"/>
    </row>
    <row r="34" spans="2:32" ht="12.75" customHeight="1" x14ac:dyDescent="0.2">
      <c r="B34" s="376" t="s">
        <v>194</v>
      </c>
      <c r="C34" s="377"/>
      <c r="D34" s="363"/>
      <c r="E34" s="364"/>
      <c r="F34" s="364"/>
      <c r="G34" s="364"/>
      <c r="H34" s="364"/>
      <c r="I34" s="364"/>
      <c r="J34" s="364"/>
      <c r="K34" s="364"/>
      <c r="L34" s="364"/>
      <c r="M34" s="364"/>
      <c r="N34" s="364"/>
      <c r="O34" s="364"/>
      <c r="P34" s="364"/>
      <c r="Q34" s="364"/>
      <c r="R34" s="364"/>
      <c r="S34" s="364"/>
      <c r="T34" s="364"/>
      <c r="U34" s="364"/>
      <c r="V34" s="364"/>
      <c r="W34" s="364"/>
      <c r="X34" s="364"/>
      <c r="Y34" s="364"/>
      <c r="Z34" s="364"/>
      <c r="AA34" s="364"/>
      <c r="AB34" s="364"/>
      <c r="AC34" s="364"/>
      <c r="AD34" s="364"/>
      <c r="AE34" s="364"/>
      <c r="AF34" s="365"/>
    </row>
    <row r="35" spans="2:32" ht="12.75" customHeight="1" x14ac:dyDescent="0.2">
      <c r="B35" s="376"/>
      <c r="C35" s="377"/>
      <c r="D35" s="366"/>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8"/>
    </row>
    <row r="36" spans="2:32" ht="12.75" customHeight="1" x14ac:dyDescent="0.2">
      <c r="B36" s="376"/>
      <c r="C36" s="377"/>
      <c r="D36" s="366"/>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8"/>
    </row>
    <row r="37" spans="2:32" ht="12.75" customHeight="1" x14ac:dyDescent="0.2">
      <c r="B37" s="25"/>
      <c r="C37" s="25"/>
      <c r="D37" s="366"/>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8"/>
    </row>
    <row r="38" spans="2:32" ht="12.75" customHeight="1" x14ac:dyDescent="0.2">
      <c r="B38" s="25"/>
      <c r="C38" s="25"/>
      <c r="D38" s="366"/>
      <c r="E38" s="367"/>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8"/>
    </row>
    <row r="39" spans="2:32" ht="12.75" customHeight="1" x14ac:dyDescent="0.2">
      <c r="B39" s="25"/>
      <c r="C39" s="25"/>
      <c r="D39" s="369"/>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1"/>
    </row>
    <row r="40" spans="2:32" ht="12.75" customHeight="1" thickBot="1" x14ac:dyDescent="0.25">
      <c r="B40" s="25"/>
      <c r="C40" s="25"/>
      <c r="D40" s="25"/>
      <c r="E40" s="26"/>
      <c r="F40" s="26"/>
      <c r="G40" s="26"/>
      <c r="H40" s="26"/>
      <c r="I40" s="26"/>
      <c r="J40" s="26"/>
      <c r="K40" s="26"/>
      <c r="L40" s="26"/>
      <c r="M40" s="26"/>
      <c r="N40" s="26"/>
      <c r="O40" s="26"/>
      <c r="P40" s="26"/>
      <c r="Q40" s="26"/>
      <c r="R40" s="26"/>
      <c r="S40" s="26"/>
      <c r="T40" s="26"/>
      <c r="U40" s="26"/>
    </row>
    <row r="41" spans="2:32" ht="12.75" customHeight="1" thickBot="1" x14ac:dyDescent="0.25">
      <c r="B41" s="376" t="s">
        <v>195</v>
      </c>
      <c r="C41" s="376"/>
      <c r="D41" s="378"/>
      <c r="E41" s="379"/>
      <c r="F41" s="380"/>
      <c r="G41" s="127"/>
      <c r="H41" s="363"/>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5"/>
    </row>
    <row r="42" spans="2:32" ht="12.75" customHeight="1" x14ac:dyDescent="0.2">
      <c r="B42" s="376"/>
      <c r="C42" s="376"/>
      <c r="D42" s="127"/>
      <c r="E42" s="127"/>
      <c r="F42" s="127"/>
      <c r="G42" s="127"/>
      <c r="H42" s="366"/>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8"/>
    </row>
    <row r="43" spans="2:32" ht="12.75" customHeight="1" x14ac:dyDescent="0.2">
      <c r="B43" s="376"/>
      <c r="C43" s="376"/>
      <c r="D43" s="127"/>
      <c r="E43" s="127"/>
      <c r="F43" s="127"/>
      <c r="G43" s="127"/>
      <c r="H43" s="366"/>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8"/>
    </row>
    <row r="44" spans="2:32" ht="12.75" customHeight="1" x14ac:dyDescent="0.2">
      <c r="B44" s="25"/>
      <c r="C44" s="25"/>
      <c r="D44" s="127"/>
      <c r="E44" s="127"/>
      <c r="F44" s="127"/>
      <c r="G44" s="127"/>
      <c r="H44" s="366"/>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8"/>
    </row>
    <row r="45" spans="2:32" ht="12.75" customHeight="1" x14ac:dyDescent="0.2">
      <c r="B45" s="25"/>
      <c r="C45" s="25"/>
      <c r="D45" s="127"/>
      <c r="E45" s="127"/>
      <c r="F45" s="127"/>
      <c r="G45" s="127"/>
      <c r="H45" s="366"/>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8"/>
    </row>
    <row r="46" spans="2:32" ht="12.75" customHeight="1" x14ac:dyDescent="0.2">
      <c r="B46" s="25"/>
      <c r="C46" s="25"/>
      <c r="D46" s="127"/>
      <c r="E46" s="127"/>
      <c r="F46" s="127"/>
      <c r="G46" s="127"/>
      <c r="H46" s="369"/>
      <c r="I46" s="370"/>
      <c r="J46" s="370"/>
      <c r="K46" s="370"/>
      <c r="L46" s="370"/>
      <c r="M46" s="370"/>
      <c r="N46" s="370"/>
      <c r="O46" s="370"/>
      <c r="P46" s="370"/>
      <c r="Q46" s="370"/>
      <c r="R46" s="370"/>
      <c r="S46" s="370"/>
      <c r="T46" s="370"/>
      <c r="U46" s="370"/>
      <c r="V46" s="370"/>
      <c r="W46" s="370"/>
      <c r="X46" s="370"/>
      <c r="Y46" s="370"/>
      <c r="Z46" s="370"/>
      <c r="AA46" s="370"/>
      <c r="AB46" s="370"/>
      <c r="AC46" s="370"/>
      <c r="AD46" s="370"/>
      <c r="AE46" s="370"/>
      <c r="AF46" s="371"/>
    </row>
    <row r="47" spans="2:32" ht="12.75" customHeight="1" x14ac:dyDescent="0.2">
      <c r="B47" s="25"/>
      <c r="C47" s="25"/>
      <c r="D47" s="25"/>
      <c r="E47" s="26"/>
      <c r="F47" s="26"/>
      <c r="G47" s="26"/>
      <c r="H47" s="26"/>
      <c r="I47" s="26"/>
      <c r="J47" s="26"/>
      <c r="K47" s="26"/>
      <c r="L47" s="26"/>
      <c r="M47" s="26"/>
      <c r="N47" s="26"/>
      <c r="O47" s="26"/>
      <c r="P47" s="26"/>
      <c r="Q47" s="26"/>
      <c r="R47" s="26"/>
      <c r="S47" s="26"/>
      <c r="T47" s="26"/>
      <c r="U47" s="26"/>
    </row>
    <row r="48" spans="2:32" x14ac:dyDescent="0.2"/>
  </sheetData>
  <sheetProtection algorithmName="SHA-512" hashValue="dDqAv5d7OPl24r04dN1BGb9d3gUfobN5YfxUmoLnATdjiyuOytCFlEJNnd60+B/iA6QKLuSAf5UN2Z86CBEPYA==" saltValue="wFzQqwnJ8Ep8UKz9gVH9Iw==" spinCount="100000" sheet="1" selectLockedCells="1"/>
  <mergeCells count="33">
    <mergeCell ref="B1:AD1"/>
    <mergeCell ref="AE1:AF1"/>
    <mergeCell ref="AF3:AF6"/>
    <mergeCell ref="AE3:AE6"/>
    <mergeCell ref="B6:D6"/>
    <mergeCell ref="AD3:AD6"/>
    <mergeCell ref="B3:D3"/>
    <mergeCell ref="B4:D4"/>
    <mergeCell ref="B5:D5"/>
    <mergeCell ref="B34:C36"/>
    <mergeCell ref="D34:AF39"/>
    <mergeCell ref="B41:C43"/>
    <mergeCell ref="D41:F41"/>
    <mergeCell ref="H41:AF46"/>
    <mergeCell ref="B16:AF16"/>
    <mergeCell ref="J25:P25"/>
    <mergeCell ref="D27:AF32"/>
    <mergeCell ref="B27:C30"/>
    <mergeCell ref="B24:H24"/>
    <mergeCell ref="B25:H25"/>
    <mergeCell ref="J24:P24"/>
    <mergeCell ref="B17:E17"/>
    <mergeCell ref="B23:H23"/>
    <mergeCell ref="J23:P23"/>
    <mergeCell ref="Q23:W23"/>
    <mergeCell ref="X23:AD23"/>
    <mergeCell ref="AE23:AF23"/>
    <mergeCell ref="AF13:AF15"/>
    <mergeCell ref="AF10:AF12"/>
    <mergeCell ref="AE10:AE12"/>
    <mergeCell ref="AE13:AE15"/>
    <mergeCell ref="B10:C12"/>
    <mergeCell ref="B13:C15"/>
  </mergeCells>
  <conditionalFormatting sqref="B1">
    <cfRule type="containsText" dxfId="50" priority="37" operator="containsText" text="Bitte füllen Sie die Angaben zum EndoProthetikZentrum im Tabellenblatt 'Allgemeine Angaben' vollständig aus.">
      <formula>NOT(ISERROR(SEARCH("Bitte füllen Sie die Angaben zum EndoProthetikZentrum im Tabellenblatt 'Allgemeine Angaben' vollständig aus.",B1)))</formula>
    </cfRule>
  </conditionalFormatting>
  <conditionalFormatting sqref="D27">
    <cfRule type="expression" dxfId="49" priority="1194">
      <formula>AND(OR($B$24:$AF$25&lt;&gt;""),$D$27="")</formula>
    </cfRule>
  </conditionalFormatting>
  <conditionalFormatting sqref="D41:F41">
    <cfRule type="expression" dxfId="48" priority="29">
      <formula>$D$41=""</formula>
    </cfRule>
  </conditionalFormatting>
  <conditionalFormatting sqref="E10:P11 E13:P14">
    <cfRule type="expression" dxfId="47" priority="49">
      <formula>OR(E10&lt;&gt;"",E$3="")</formula>
    </cfRule>
  </conditionalFormatting>
  <conditionalFormatting sqref="E3:AC6">
    <cfRule type="expression" dxfId="46" priority="4" stopIfTrue="1">
      <formula>AND(E$3="SHO",OR(SUM(E$12,E$15)&lt;100,E$15&lt;25,E$15=""))</formula>
    </cfRule>
    <cfRule type="expression" dxfId="45" priority="5" stopIfTrue="1">
      <formula>(AND(E$3="HO",E$6&lt;50))</formula>
    </cfRule>
    <cfRule type="expression" dxfId="44" priority="6">
      <formula>(AND(E$3="SHO",E$6&gt;=100,E$15&gt;=25))</formula>
    </cfRule>
    <cfRule type="expression" dxfId="43" priority="7">
      <formula>(AND(E$3="HO",E$6&gt;=50))</formula>
    </cfRule>
  </conditionalFormatting>
  <conditionalFormatting sqref="F17:F21">
    <cfRule type="expression" dxfId="42" priority="14">
      <formula>F17&lt;&gt;""</formula>
    </cfRule>
  </conditionalFormatting>
  <conditionalFormatting sqref="H41:AF46">
    <cfRule type="expression" dxfId="41" priority="30">
      <formula>$H$41&lt;&gt;""</formula>
    </cfRule>
  </conditionalFormatting>
  <conditionalFormatting sqref="L17:L18">
    <cfRule type="expression" dxfId="39" priority="13">
      <formula>L17&lt;&gt;""</formula>
    </cfRule>
  </conditionalFormatting>
  <conditionalFormatting sqref="Q10:AC11 Q13:AC14">
    <cfRule type="expression" dxfId="38" priority="68">
      <formula>IF(AND(Q$3&lt;&gt;"",Q10=""),TRUE,FALSE)</formula>
    </cfRule>
  </conditionalFormatting>
  <conditionalFormatting sqref="AE10:AE15">
    <cfRule type="expression" dxfId="37" priority="8">
      <formula>AE10&lt;&gt;""</formula>
    </cfRule>
  </conditionalFormatting>
  <conditionalFormatting sqref="AE13">
    <cfRule type="expression" dxfId="36" priority="1249">
      <formula>IF(AND(#REF!&lt;&gt;"",AD15="",AE13="",$D15&lt;&gt;"Operateur "),TRUE,FALSE)</formula>
    </cfRule>
    <cfRule type="expression" dxfId="35" priority="1252">
      <formula>IF(AND($D15="Operateur ",AE13&lt;&gt;""),TRUE,FALSE)</formula>
    </cfRule>
    <cfRule type="expression" dxfId="34" priority="1253">
      <formula>IF(AND($D15="Operateur ",AE13=""),TRUE,FALSE)</formula>
    </cfRule>
  </conditionalFormatting>
  <conditionalFormatting sqref="AF10 AF13">
    <cfRule type="expression" dxfId="33" priority="18">
      <formula>AF10&lt;&gt;""</formula>
    </cfRule>
  </conditionalFormatting>
  <dataValidations count="4">
    <dataValidation type="textLength" operator="lessThanOrEqual" allowBlank="1" showInputMessage="1" showErrorMessage="1" error="Textlänge auf 3000 Zeichen begrenzt." sqref="D27 D34" xr:uid="{00000000-0002-0000-0200-000000000000}">
      <formula1>3000</formula1>
    </dataValidation>
    <dataValidation type="whole" operator="greaterThanOrEqual" allowBlank="1" showInputMessage="1" showErrorMessage="1" errorTitle="Ungültige Eingabe" error="Eingabe einer ganzen Zahl." sqref="AE10:AF10 E10:AC11 E13:AC14" xr:uid="{00000000-0002-0000-0200-000001000000}">
      <formula1>0</formula1>
    </dataValidation>
    <dataValidation operator="lessThanOrEqual" allowBlank="1" showInputMessage="1" showErrorMessage="1" sqref="G41:H41 D42:G46" xr:uid="{00000000-0002-0000-0200-000002000000}"/>
    <dataValidation operator="greaterThanOrEqual" allowBlank="1" showInputMessage="1" showErrorMessage="1" errorTitle="Ungültige Eingabe" error="Eingabe einer ganzen Zahl." sqref="E12:AC12" xr:uid="{00000000-0002-0000-0200-000003000000}"/>
  </dataValidations>
  <hyperlinks>
    <hyperlink ref="AE1" location="Inhalt!A1" display="zurück zum Inhaltsverzeichnis" xr:uid="{00000000-0004-0000-0200-000000000000}"/>
    <hyperlink ref="AE1:AF1" location="'Vorwort &amp; Inhaltsverzeichnis'!C43" display="zurück zum Inhaltsverzeichnis" xr:uid="{00000000-0004-0000-0200-000001000000}"/>
  </hyperlinks>
  <pageMargins left="0.25" right="0.25" top="0.75" bottom="0.75" header="0.3" footer="0.3"/>
  <pageSetup paperSize="9" scale="57" fitToHeight="0" orientation="landscape" r:id="rId1"/>
  <rowBreaks count="1" manualBreakCount="1">
    <brk id="39" max="16383" man="1"/>
  </rowBreaks>
  <ignoredErrors>
    <ignoredError sqref="AD15" formula="1"/>
  </ignoredErrors>
  <extLst>
    <ext xmlns:x14="http://schemas.microsoft.com/office/spreadsheetml/2009/9/main" uri="{78C0D931-6437-407d-A8EE-F0AAD7539E65}">
      <x14:conditionalFormattings>
        <x14:conditionalFormatting xmlns:xm="http://schemas.microsoft.com/office/excel/2006/main">
          <x14:cfRule type="expression" priority="31" id="{7BF7F89E-3F85-40BA-A1B7-D93B85544A8A}">
            <xm:f>OR(D41=Hilfstabelle!$F$5,D41=Hilfstabelle!$F$6)</xm:f>
            <x14:dxf>
              <fill>
                <patternFill>
                  <bgColor theme="9" tint="-0.24994659260841701"/>
                </patternFill>
              </fill>
            </x14:dxf>
          </x14:cfRule>
          <xm:sqref>H41:AF46</xm:sqref>
        </x14:conditionalFormatting>
      </x14:conditionalFormattings>
    </ext>
    <ext xmlns:x14="http://schemas.microsoft.com/office/spreadsheetml/2009/9/main" uri="{CCE6A557-97BC-4b89-ADB6-D9C93CAAB3DF}">
      <x14:dataValidations xmlns:xm="http://schemas.microsoft.com/office/excel/2006/main" count="1">
        <x14:dataValidation type="list" operator="lessThanOrEqual" allowBlank="1" showInputMessage="1" showErrorMessage="1" error="Bitte benutzen Sie die Dropdown-Funktion." xr:uid="{00000000-0002-0000-0200-000004000000}">
          <x14:formula1>
            <xm:f>Hilfstabelle!$F$4:$F$7</xm:f>
          </x14:formula1>
          <xm:sqref>D41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tabColor rgb="FF00B050"/>
    <pageSetUpPr fitToPage="1"/>
  </sheetPr>
  <dimension ref="A1:XEX351"/>
  <sheetViews>
    <sheetView showGridLines="0" zoomScaleNormal="100" workbookViewId="0">
      <selection activeCell="D41" sqref="D41:G41"/>
    </sheetView>
  </sheetViews>
  <sheetFormatPr baseColWidth="10" defaultColWidth="0" defaultRowHeight="12.75" zeroHeight="1" x14ac:dyDescent="0.2"/>
  <cols>
    <col min="1" max="1" width="1.85546875" style="38" customWidth="1"/>
    <col min="2" max="2" width="0.85546875" style="38" customWidth="1"/>
    <col min="3" max="4" width="21.28515625" style="38" customWidth="1"/>
    <col min="5" max="5" width="2.7109375" style="39" customWidth="1"/>
    <col min="6" max="6" width="17.42578125" style="39" customWidth="1"/>
    <col min="7" max="7" width="23.140625" style="39" customWidth="1"/>
    <col min="8" max="8" width="12.7109375" style="39" customWidth="1"/>
    <col min="9" max="11" width="17.42578125" style="39" customWidth="1"/>
    <col min="12" max="12" width="17.42578125" style="38" customWidth="1"/>
    <col min="13" max="14" width="0.85546875" style="38" customWidth="1"/>
    <col min="15" max="16378" width="0" style="25" hidden="1"/>
    <col min="16379" max="16384" width="9.42578125" style="25" hidden="1"/>
  </cols>
  <sheetData>
    <row r="1" spans="1:14" s="25" customFormat="1" ht="15" customHeight="1" x14ac:dyDescent="0.2">
      <c r="B1" s="32"/>
      <c r="D1" s="30"/>
      <c r="E1" s="30"/>
      <c r="K1" s="330" t="s">
        <v>53</v>
      </c>
      <c r="L1" s="330"/>
      <c r="M1" s="330"/>
    </row>
    <row r="2" spans="1:14" s="25" customFormat="1" ht="13.5" thickBot="1" x14ac:dyDescent="0.25">
      <c r="C2" s="22"/>
    </row>
    <row r="3" spans="1:14" x14ac:dyDescent="0.2">
      <c r="A3" s="25"/>
      <c r="B3" s="87"/>
      <c r="C3" s="88"/>
      <c r="D3" s="89"/>
      <c r="E3" s="89"/>
      <c r="F3" s="90"/>
      <c r="G3" s="90"/>
      <c r="H3" s="90"/>
      <c r="I3" s="90"/>
      <c r="J3" s="90"/>
      <c r="K3" s="90"/>
      <c r="L3" s="90"/>
      <c r="M3" s="91"/>
      <c r="N3" s="25"/>
    </row>
    <row r="4" spans="1:14" ht="15" x14ac:dyDescent="0.25">
      <c r="A4" s="25"/>
      <c r="B4" s="92"/>
      <c r="C4" s="237" t="s">
        <v>63</v>
      </c>
      <c r="D4" s="250" t="str">
        <f>IF('Allgemeine Angaben'!Text10="","Bitte füllen Sie die Angaben zum Zentrum im Tabellenblatt 'Allgemeine Angaben' vollständig aus.",'Allgemeine Angaben'!Text10)</f>
        <v>Bitte füllen Sie die Angaben zum Zentrum im Tabellenblatt 'Allgemeine Angaben' vollständig aus.</v>
      </c>
      <c r="E4" s="93"/>
      <c r="F4" s="94"/>
      <c r="G4" s="94"/>
      <c r="H4" s="94"/>
      <c r="I4" s="94"/>
      <c r="J4" s="94"/>
      <c r="K4" s="94"/>
      <c r="L4" s="94"/>
      <c r="M4" s="95"/>
      <c r="N4" s="25"/>
    </row>
    <row r="5" spans="1:14" ht="13.5" customHeight="1" thickBot="1" x14ac:dyDescent="0.25">
      <c r="A5" s="25"/>
      <c r="B5" s="92"/>
      <c r="C5" s="94"/>
      <c r="D5" s="94"/>
      <c r="E5" s="93"/>
      <c r="F5" s="94"/>
      <c r="G5" s="94"/>
      <c r="H5" s="94"/>
      <c r="I5" s="94"/>
      <c r="J5" s="94"/>
      <c r="K5" s="94"/>
      <c r="L5" s="94"/>
      <c r="M5" s="95"/>
      <c r="N5" s="25"/>
    </row>
    <row r="6" spans="1:14" ht="71.25" customHeight="1" thickBot="1" x14ac:dyDescent="0.25">
      <c r="A6" s="25"/>
      <c r="B6" s="92"/>
      <c r="C6" s="407" t="str">
        <f>IF('Allgemeine Angaben'!O8=Hilfstabelle!D4,"Gesamtfallzahl ZFS",IF('Allgemeine Angaben'!O8=Hilfstabelle!D5,"Gesamtfallzahl ZFSmax",IF('Allgemeine Angaben'!O8=Hilfstabelle!D6,"Gesamtfallzahl zAFS","")))</f>
        <v/>
      </c>
      <c r="D6" s="408"/>
      <c r="E6" s="98"/>
      <c r="F6" s="118">
        <f>F8+SUM(I13:J13)</f>
        <v>0</v>
      </c>
      <c r="G6" s="122"/>
      <c r="H6" s="94"/>
      <c r="I6" s="122"/>
      <c r="J6" s="122"/>
      <c r="K6" s="122"/>
      <c r="L6" s="122"/>
      <c r="M6" s="95"/>
      <c r="N6" s="25"/>
    </row>
    <row r="7" spans="1:14" ht="13.5" thickBot="1" x14ac:dyDescent="0.25">
      <c r="A7" s="25"/>
      <c r="B7" s="92"/>
      <c r="C7" s="94"/>
      <c r="D7" s="94"/>
      <c r="E7" s="98"/>
      <c r="F7" s="94"/>
      <c r="G7" s="122"/>
      <c r="H7" s="94"/>
      <c r="I7" s="94"/>
      <c r="J7" s="94"/>
      <c r="K7" s="94"/>
      <c r="L7" s="94"/>
      <c r="M7" s="95"/>
      <c r="N7" s="25"/>
    </row>
    <row r="8" spans="1:14" ht="67.5" customHeight="1" thickBot="1" x14ac:dyDescent="0.25">
      <c r="A8" s="25"/>
      <c r="B8" s="92"/>
      <c r="C8" s="407" t="str">
        <f>IF('Allgemeine Angaben'!O8=Hilfstabelle!D4,"Mindestfallzahl ZFS",IF('Allgemeine Angaben'!O8=Hilfstabelle!D5,"Mindestfallzahl ZFSmax",IF('Allgemeine Angaben'!O8=Hilfstabelle!D6,"Mindestfallzahl zAFS","")))</f>
        <v/>
      </c>
      <c r="D8" s="408"/>
      <c r="E8" s="97"/>
      <c r="F8" s="119">
        <f>SUM(I11:L11)</f>
        <v>0</v>
      </c>
      <c r="G8" s="122"/>
      <c r="H8" s="94"/>
      <c r="I8" s="94"/>
      <c r="J8" s="94"/>
      <c r="K8" s="94"/>
      <c r="L8" s="94"/>
      <c r="M8" s="95"/>
      <c r="N8" s="25"/>
    </row>
    <row r="9" spans="1:14" ht="12.75" customHeight="1" thickBot="1" x14ac:dyDescent="0.25">
      <c r="A9" s="25"/>
      <c r="B9" s="92"/>
      <c r="C9" s="94"/>
      <c r="D9" s="94"/>
      <c r="E9" s="97"/>
      <c r="F9" s="94"/>
      <c r="G9" s="94"/>
      <c r="H9" s="97"/>
      <c r="I9" s="97"/>
      <c r="J9" s="97"/>
      <c r="K9" s="97"/>
      <c r="L9" s="97"/>
      <c r="M9" s="95"/>
      <c r="N9" s="25"/>
    </row>
    <row r="10" spans="1:14" ht="51.75" customHeight="1" thickBot="1" x14ac:dyDescent="0.25">
      <c r="A10" s="25"/>
      <c r="B10" s="92"/>
      <c r="C10" s="403"/>
      <c r="D10" s="403"/>
      <c r="E10" s="403"/>
      <c r="F10" s="403"/>
      <c r="G10" s="161"/>
      <c r="H10" s="94"/>
      <c r="I10" s="124" t="s">
        <v>255</v>
      </c>
      <c r="J10" s="249" t="s">
        <v>250</v>
      </c>
      <c r="K10" s="94"/>
      <c r="L10" s="94"/>
      <c r="M10" s="95"/>
      <c r="N10" s="25"/>
    </row>
    <row r="11" spans="1:14" ht="12.75" customHeight="1" thickBot="1" x14ac:dyDescent="0.25">
      <c r="A11" s="25"/>
      <c r="B11" s="92"/>
      <c r="C11" s="409" t="str">
        <f>IF(C15&lt;&gt;"","",IF(OR(AND('Allgemeine Angaben'!O8=Hilfstabelle!D5,F8-K16&gt;=180),AND(OR('Allgemeine Angaben'!O8=Hilfstabelle!D4,'Allgemeine Angaben'!O8=Hilfstabelle!D6),F8-K16&gt;=90)),"","Die Anforderung bzgl. der Arthroskopischen Eingriffe wird nicht erfüllt (max. 10 % der Mindestanforderung)."))</f>
        <v/>
      </c>
      <c r="D11" s="409"/>
      <c r="E11" s="409"/>
      <c r="F11" s="409"/>
      <c r="G11" s="409"/>
      <c r="H11" s="410"/>
      <c r="I11" s="42">
        <f>Operateurszahlen!AD10+Operateurszahlen!AD11</f>
        <v>0</v>
      </c>
      <c r="J11" s="42">
        <f>Operateurszahlen!AD13+Operateurszahlen!AD14</f>
        <v>0</v>
      </c>
      <c r="K11" s="94"/>
      <c r="L11" s="94"/>
      <c r="M11" s="95"/>
      <c r="N11" s="25"/>
    </row>
    <row r="12" spans="1:14" ht="12.75" customHeight="1" x14ac:dyDescent="0.2">
      <c r="A12" s="25"/>
      <c r="B12" s="92"/>
      <c r="C12" s="409" t="str">
        <f>IF(C15&lt;&gt;"","",IF(OR(AND('Allgemeine Angaben'!O8=Hilfstabelle!D5,F8-I16&gt;=60),AND(OR('Allgemeine Angaben'!O8=Hilfstabelle!D4,'Allgemeine Angaben'!O8=Hilfstabelle!D6),F8-I16&gt;=30)),"","Die Anforderung bzgl. der 1. Strahleingriffe wird nicht erfüllt (max. 70 % der Mindestanforderung)."))</f>
        <v/>
      </c>
      <c r="D12" s="409"/>
      <c r="E12" s="409"/>
      <c r="F12" s="409"/>
      <c r="G12" s="409"/>
      <c r="H12" s="410"/>
      <c r="I12" s="41" t="s">
        <v>158</v>
      </c>
      <c r="J12" s="40" t="s">
        <v>158</v>
      </c>
      <c r="K12" s="94"/>
      <c r="L12" s="94"/>
      <c r="M12" s="95"/>
      <c r="N12" s="25"/>
    </row>
    <row r="13" spans="1:14" ht="13.5" customHeight="1" thickBot="1" x14ac:dyDescent="0.25">
      <c r="A13" s="25"/>
      <c r="B13" s="92"/>
      <c r="C13" s="403" t="str">
        <f>IF(C15&lt;&gt;"","",IF(OR(AND('Allgemeine Angaben'!O8=Hilfstabelle!D5,F8-J16&gt;=150),AND(OR('Allgemeine Angaben'!O8=Hilfstabelle!D4,'Allgemeine Angaben'!O8=Hilfstabelle!D6),F8-J16&gt;=75)),"","Die Anforderung bzgl. der Malleolareingriffe wird nicht erfüllt (max. 25 % der Mindestanforderung)."))</f>
        <v/>
      </c>
      <c r="D13" s="403"/>
      <c r="E13" s="403"/>
      <c r="F13" s="403"/>
      <c r="G13" s="403"/>
      <c r="H13" s="404"/>
      <c r="I13" s="164">
        <f>Operateurszahlen!AF10</f>
        <v>0</v>
      </c>
      <c r="J13" s="165">
        <f>Operateurszahlen!AF13</f>
        <v>0</v>
      </c>
      <c r="K13" s="94"/>
      <c r="L13" s="94"/>
      <c r="M13" s="95"/>
      <c r="N13" s="25"/>
    </row>
    <row r="14" spans="1:14" ht="12.75" customHeight="1" thickBot="1" x14ac:dyDescent="0.25">
      <c r="A14" s="25"/>
      <c r="B14" s="92"/>
      <c r="C14" s="409"/>
      <c r="D14" s="409"/>
      <c r="E14" s="409"/>
      <c r="F14" s="409"/>
      <c r="G14" s="409"/>
      <c r="H14" s="409"/>
      <c r="I14" s="97"/>
      <c r="J14" s="97"/>
      <c r="K14" s="97"/>
      <c r="L14" s="97"/>
      <c r="M14" s="95"/>
      <c r="N14" s="25"/>
    </row>
    <row r="15" spans="1:14" ht="38.25" customHeight="1" thickBot="1" x14ac:dyDescent="0.25">
      <c r="A15" s="25"/>
      <c r="B15" s="92"/>
      <c r="C15" s="403" t="str">
        <f>IF(OR(AND('Allgemeine Angaben'!O8=Hilfstabelle!D5,'Zusammenfassung Zentrumszahlen'!F8&gt;=200,SUM('Zusammenfassung Zentrumszahlen'!J11)&gt;=25),AND(OR('Allgemeine Angaben'!O8=Hilfstabelle!D4,'Allgemeine Angaben'!O8=Hilfstabelle!D6),'Zusammenfassung Zentrumszahlen'!F8&gt;=100)),"","Die Anforderung bzgl. den Mindesfallzahlen für ein Zentrum werden nicht erfüllt.")</f>
        <v>Die Anforderung bzgl. den Mindesfallzahlen für ein Zentrum werden nicht erfüllt.</v>
      </c>
      <c r="D15" s="403"/>
      <c r="E15" s="403"/>
      <c r="F15" s="403"/>
      <c r="G15" s="403"/>
      <c r="H15" s="404"/>
      <c r="I15" s="123" t="s">
        <v>258</v>
      </c>
      <c r="J15" s="123" t="s">
        <v>260</v>
      </c>
      <c r="K15" s="123" t="s">
        <v>209</v>
      </c>
      <c r="L15" s="94"/>
      <c r="M15" s="95"/>
      <c r="N15" s="25"/>
    </row>
    <row r="16" spans="1:14" ht="12.75" customHeight="1" thickBot="1" x14ac:dyDescent="0.25">
      <c r="A16" s="25"/>
      <c r="B16" s="92"/>
      <c r="C16" s="94"/>
      <c r="D16" s="147"/>
      <c r="E16" s="147"/>
      <c r="F16" s="147"/>
      <c r="G16" s="147"/>
      <c r="H16" s="94"/>
      <c r="I16" s="42">
        <f>Operateurszahlen!F17</f>
        <v>0</v>
      </c>
      <c r="J16" s="42">
        <f>Operateurszahlen!F18</f>
        <v>0</v>
      </c>
      <c r="K16" s="42">
        <f>Operateurszahlen!F19</f>
        <v>0</v>
      </c>
      <c r="L16" s="94"/>
      <c r="M16" s="95"/>
      <c r="N16" s="25"/>
    </row>
    <row r="17" spans="1:14" ht="13.5" thickBot="1" x14ac:dyDescent="0.25">
      <c r="A17" s="25"/>
      <c r="B17" s="92"/>
      <c r="C17" s="161"/>
      <c r="D17" s="161"/>
      <c r="E17" s="161"/>
      <c r="F17" s="161"/>
      <c r="G17" s="161"/>
      <c r="H17" s="94"/>
      <c r="I17" s="222"/>
      <c r="J17" s="222"/>
      <c r="K17" s="117"/>
      <c r="L17" s="94"/>
      <c r="M17" s="95"/>
      <c r="N17" s="25"/>
    </row>
    <row r="18" spans="1:14" ht="38.25" customHeight="1" thickBot="1" x14ac:dyDescent="0.25">
      <c r="A18" s="25"/>
      <c r="B18" s="92"/>
      <c r="C18" s="161"/>
      <c r="D18" s="161"/>
      <c r="E18" s="161"/>
      <c r="F18" s="161"/>
      <c r="G18" s="161"/>
      <c r="H18" s="94"/>
      <c r="I18" s="123" t="s">
        <v>252</v>
      </c>
      <c r="J18" s="125" t="s">
        <v>251</v>
      </c>
      <c r="K18" s="125" t="s">
        <v>253</v>
      </c>
      <c r="L18" s="94"/>
      <c r="M18" s="95"/>
      <c r="N18" s="25"/>
    </row>
    <row r="19" spans="1:14" ht="13.5" customHeight="1" thickBot="1" x14ac:dyDescent="0.25">
      <c r="A19" s="25"/>
      <c r="B19" s="92"/>
      <c r="C19" s="161"/>
      <c r="D19" s="161"/>
      <c r="E19" s="161"/>
      <c r="F19" s="161"/>
      <c r="G19" s="161"/>
      <c r="H19" s="94"/>
      <c r="I19" s="42">
        <f>Operateurszahlen!L17</f>
        <v>0</v>
      </c>
      <c r="J19" s="42">
        <f>Operateurszahlen!L18</f>
        <v>0</v>
      </c>
      <c r="K19" s="42">
        <f>J19+I19</f>
        <v>0</v>
      </c>
      <c r="L19" s="94"/>
      <c r="M19" s="95"/>
      <c r="N19" s="25"/>
    </row>
    <row r="20" spans="1:14" ht="13.5" customHeight="1" x14ac:dyDescent="0.2">
      <c r="A20" s="25"/>
      <c r="B20" s="92"/>
      <c r="C20" s="161"/>
      <c r="D20" s="161"/>
      <c r="E20" s="161"/>
      <c r="F20" s="161"/>
      <c r="G20" s="161"/>
      <c r="H20" s="94"/>
      <c r="I20" s="117"/>
      <c r="J20" s="117"/>
      <c r="K20" s="117"/>
      <c r="L20" s="94"/>
      <c r="M20" s="95"/>
      <c r="N20" s="25"/>
    </row>
    <row r="21" spans="1:14" ht="13.5" customHeight="1" x14ac:dyDescent="0.2">
      <c r="A21" s="25"/>
      <c r="B21" s="92"/>
      <c r="C21" s="161"/>
      <c r="D21" s="161"/>
      <c r="E21" s="161"/>
      <c r="F21" s="161"/>
      <c r="G21" s="161"/>
      <c r="H21" s="94"/>
      <c r="I21" s="117"/>
      <c r="J21" s="117"/>
      <c r="K21" s="117"/>
      <c r="L21" s="94"/>
      <c r="M21" s="95"/>
      <c r="N21" s="25"/>
    </row>
    <row r="22" spans="1:14" ht="13.5" thickBot="1" x14ac:dyDescent="0.25">
      <c r="A22" s="25"/>
      <c r="B22" s="96"/>
      <c r="C22" s="99"/>
      <c r="D22" s="99"/>
      <c r="E22" s="99"/>
      <c r="F22" s="99"/>
      <c r="G22" s="99"/>
      <c r="H22" s="100"/>
      <c r="I22" s="100"/>
      <c r="J22" s="100"/>
      <c r="K22" s="100"/>
      <c r="L22" s="101"/>
      <c r="M22" s="102"/>
      <c r="N22" s="25"/>
    </row>
    <row r="23" spans="1:14" x14ac:dyDescent="0.2">
      <c r="A23" s="25"/>
      <c r="B23" s="25"/>
      <c r="C23" s="33"/>
      <c r="D23" s="33"/>
      <c r="E23" s="33"/>
      <c r="F23" s="263"/>
      <c r="G23" s="263"/>
      <c r="H23" s="107"/>
      <c r="I23" s="107"/>
      <c r="J23" s="107"/>
      <c r="K23" s="107"/>
      <c r="L23" s="107"/>
      <c r="M23" s="107"/>
      <c r="N23" s="25"/>
    </row>
    <row r="24" spans="1:14" x14ac:dyDescent="0.2">
      <c r="A24" s="25"/>
      <c r="B24" s="25"/>
      <c r="C24" s="106"/>
      <c r="D24" s="106"/>
      <c r="E24" s="106"/>
      <c r="F24" s="229"/>
      <c r="G24" s="106"/>
      <c r="H24" s="107"/>
      <c r="I24" s="107"/>
      <c r="J24" s="107"/>
      <c r="K24" s="107"/>
      <c r="L24" s="107"/>
      <c r="M24" s="107"/>
      <c r="N24" s="25"/>
    </row>
    <row r="25" spans="1:14" ht="13.5" customHeight="1" x14ac:dyDescent="0.2">
      <c r="A25" s="25"/>
      <c r="B25" s="25"/>
      <c r="C25" s="25"/>
      <c r="D25" s="25"/>
      <c r="E25" s="26"/>
      <c r="F25" s="26"/>
      <c r="G25" s="26"/>
      <c r="H25" s="26"/>
      <c r="I25" s="26"/>
      <c r="J25" s="26"/>
      <c r="K25" s="38"/>
      <c r="L25" s="25"/>
      <c r="M25" s="25"/>
      <c r="N25" s="25"/>
    </row>
    <row r="26" spans="1:14" ht="13.5" customHeight="1" x14ac:dyDescent="0.2">
      <c r="A26" s="25"/>
      <c r="B26" s="25"/>
      <c r="C26" s="25"/>
      <c r="D26" s="25"/>
      <c r="E26" s="26"/>
      <c r="F26" s="26"/>
      <c r="G26" s="26"/>
      <c r="H26" s="26"/>
      <c r="I26" s="26"/>
      <c r="J26" s="26"/>
      <c r="K26" s="38"/>
      <c r="L26" s="25"/>
      <c r="M26" s="25"/>
      <c r="N26" s="25"/>
    </row>
    <row r="27" spans="1:14" ht="12.75" customHeight="1" x14ac:dyDescent="0.2">
      <c r="A27" s="25"/>
      <c r="B27" s="405" t="s">
        <v>47</v>
      </c>
      <c r="C27" s="406"/>
      <c r="D27" s="419"/>
      <c r="E27" s="420"/>
      <c r="F27" s="420"/>
      <c r="G27" s="420"/>
      <c r="H27" s="420"/>
      <c r="I27" s="420"/>
      <c r="J27" s="420"/>
      <c r="K27" s="420"/>
      <c r="L27" s="421"/>
      <c r="M27" s="26"/>
      <c r="N27" s="25"/>
    </row>
    <row r="28" spans="1:14" x14ac:dyDescent="0.2">
      <c r="A28" s="25"/>
      <c r="B28" s="159" t="s">
        <v>149</v>
      </c>
      <c r="C28" s="25"/>
      <c r="D28" s="422"/>
      <c r="E28" s="423"/>
      <c r="F28" s="423"/>
      <c r="G28" s="423"/>
      <c r="H28" s="423"/>
      <c r="I28" s="423"/>
      <c r="J28" s="423"/>
      <c r="K28" s="423"/>
      <c r="L28" s="424"/>
      <c r="M28" s="26"/>
      <c r="N28" s="25"/>
    </row>
    <row r="29" spans="1:14" x14ac:dyDescent="0.2">
      <c r="A29" s="25"/>
      <c r="B29" s="108" t="s">
        <v>148</v>
      </c>
      <c r="C29" s="25"/>
      <c r="D29" s="422"/>
      <c r="E29" s="423"/>
      <c r="F29" s="423"/>
      <c r="G29" s="423"/>
      <c r="H29" s="423"/>
      <c r="I29" s="423"/>
      <c r="J29" s="423"/>
      <c r="K29" s="423"/>
      <c r="L29" s="424"/>
      <c r="M29" s="26"/>
      <c r="N29" s="25"/>
    </row>
    <row r="30" spans="1:14" x14ac:dyDescent="0.2">
      <c r="A30" s="25"/>
      <c r="B30" s="25"/>
      <c r="C30" s="25"/>
      <c r="D30" s="422"/>
      <c r="E30" s="423"/>
      <c r="F30" s="423"/>
      <c r="G30" s="423"/>
      <c r="H30" s="423"/>
      <c r="I30" s="423"/>
      <c r="J30" s="423"/>
      <c r="K30" s="423"/>
      <c r="L30" s="424"/>
      <c r="M30" s="26"/>
      <c r="N30" s="25"/>
    </row>
    <row r="31" spans="1:14" x14ac:dyDescent="0.2">
      <c r="A31" s="25"/>
      <c r="B31" s="25"/>
      <c r="C31" s="25"/>
      <c r="D31" s="422"/>
      <c r="E31" s="423"/>
      <c r="F31" s="423"/>
      <c r="G31" s="423"/>
      <c r="H31" s="423"/>
      <c r="I31" s="423"/>
      <c r="J31" s="423"/>
      <c r="K31" s="423"/>
      <c r="L31" s="424"/>
      <c r="M31" s="26"/>
      <c r="N31" s="25"/>
    </row>
    <row r="32" spans="1:14" x14ac:dyDescent="0.2">
      <c r="A32" s="25"/>
      <c r="B32" s="25"/>
      <c r="C32" s="25"/>
      <c r="D32" s="425"/>
      <c r="E32" s="426"/>
      <c r="F32" s="426"/>
      <c r="G32" s="426"/>
      <c r="H32" s="426"/>
      <c r="I32" s="426"/>
      <c r="J32" s="426"/>
      <c r="K32" s="426"/>
      <c r="L32" s="427"/>
      <c r="M32" s="26"/>
      <c r="N32" s="25"/>
    </row>
    <row r="33" spans="1:33" x14ac:dyDescent="0.2">
      <c r="A33" s="25"/>
      <c r="B33" s="25"/>
      <c r="C33" s="25"/>
      <c r="D33" s="25"/>
      <c r="E33" s="26"/>
      <c r="F33" s="26"/>
      <c r="G33" s="26"/>
      <c r="H33" s="26"/>
      <c r="I33" s="26"/>
      <c r="J33" s="26"/>
      <c r="K33" s="26"/>
      <c r="L33" s="25"/>
      <c r="M33" s="25"/>
      <c r="N33" s="25"/>
    </row>
    <row r="34" spans="1:33" ht="12.75" customHeight="1" x14ac:dyDescent="0.2">
      <c r="A34" s="25"/>
      <c r="B34" s="428" t="s">
        <v>150</v>
      </c>
      <c r="C34" s="406"/>
      <c r="D34" s="419"/>
      <c r="E34" s="420"/>
      <c r="F34" s="420"/>
      <c r="G34" s="420"/>
      <c r="H34" s="420"/>
      <c r="I34" s="420"/>
      <c r="J34" s="420"/>
      <c r="K34" s="420"/>
      <c r="L34" s="421"/>
      <c r="M34" s="25"/>
      <c r="N34" s="25"/>
    </row>
    <row r="35" spans="1:33" x14ac:dyDescent="0.2">
      <c r="A35" s="25"/>
      <c r="B35" s="159"/>
      <c r="C35" s="25"/>
      <c r="D35" s="422"/>
      <c r="E35" s="423"/>
      <c r="F35" s="423"/>
      <c r="G35" s="423"/>
      <c r="H35" s="423"/>
      <c r="I35" s="423"/>
      <c r="J35" s="423"/>
      <c r="K35" s="423"/>
      <c r="L35" s="424"/>
      <c r="M35" s="25"/>
      <c r="N35" s="25"/>
    </row>
    <row r="36" spans="1:33" x14ac:dyDescent="0.2">
      <c r="A36" s="25"/>
      <c r="B36" s="108"/>
      <c r="C36" s="25"/>
      <c r="D36" s="422"/>
      <c r="E36" s="423"/>
      <c r="F36" s="423"/>
      <c r="G36" s="423"/>
      <c r="H36" s="423"/>
      <c r="I36" s="423"/>
      <c r="J36" s="423"/>
      <c r="K36" s="423"/>
      <c r="L36" s="424"/>
      <c r="M36" s="25"/>
      <c r="N36" s="25"/>
    </row>
    <row r="37" spans="1:33" x14ac:dyDescent="0.2">
      <c r="A37" s="25"/>
      <c r="B37" s="25"/>
      <c r="C37" s="25"/>
      <c r="D37" s="422"/>
      <c r="E37" s="423"/>
      <c r="F37" s="423"/>
      <c r="G37" s="423"/>
      <c r="H37" s="423"/>
      <c r="I37" s="423"/>
      <c r="J37" s="423"/>
      <c r="K37" s="423"/>
      <c r="L37" s="424"/>
      <c r="M37" s="25"/>
      <c r="N37" s="25"/>
    </row>
    <row r="38" spans="1:33" x14ac:dyDescent="0.2">
      <c r="A38" s="25"/>
      <c r="B38" s="25"/>
      <c r="C38" s="25"/>
      <c r="D38" s="422"/>
      <c r="E38" s="423"/>
      <c r="F38" s="423"/>
      <c r="G38" s="423"/>
      <c r="H38" s="423"/>
      <c r="I38" s="423"/>
      <c r="J38" s="423"/>
      <c r="K38" s="423"/>
      <c r="L38" s="424"/>
      <c r="M38" s="25"/>
      <c r="N38" s="25"/>
    </row>
    <row r="39" spans="1:33" x14ac:dyDescent="0.2">
      <c r="A39" s="25"/>
      <c r="B39" s="25"/>
      <c r="C39" s="25"/>
      <c r="D39" s="425"/>
      <c r="E39" s="426"/>
      <c r="F39" s="426"/>
      <c r="G39" s="426"/>
      <c r="H39" s="426"/>
      <c r="I39" s="426"/>
      <c r="J39" s="426"/>
      <c r="K39" s="426"/>
      <c r="L39" s="427"/>
      <c r="M39" s="25"/>
      <c r="N39" s="25"/>
    </row>
    <row r="40" spans="1:33" x14ac:dyDescent="0.2">
      <c r="A40" s="25"/>
      <c r="B40" s="25"/>
      <c r="C40" s="25"/>
      <c r="D40" s="25"/>
      <c r="E40" s="26"/>
      <c r="F40" s="26"/>
      <c r="G40" s="26"/>
      <c r="H40" s="26"/>
      <c r="I40" s="26"/>
      <c r="J40" s="26"/>
      <c r="K40" s="26"/>
      <c r="L40" s="25"/>
      <c r="M40" s="25"/>
      <c r="N40" s="25"/>
    </row>
    <row r="41" spans="1:33" ht="12.75" customHeight="1" x14ac:dyDescent="0.2">
      <c r="A41" s="25"/>
      <c r="B41" s="428" t="s">
        <v>154</v>
      </c>
      <c r="C41" s="428"/>
      <c r="D41" s="429"/>
      <c r="E41" s="430"/>
      <c r="F41" s="430"/>
      <c r="G41" s="430"/>
      <c r="H41" s="127"/>
      <c r="I41" s="363"/>
      <c r="J41" s="411"/>
      <c r="K41" s="411"/>
      <c r="L41" s="412"/>
      <c r="M41" s="127"/>
      <c r="N41" s="127"/>
      <c r="O41" s="127"/>
      <c r="P41" s="127"/>
      <c r="Q41" s="127"/>
      <c r="R41" s="127"/>
      <c r="S41" s="127"/>
      <c r="T41" s="127"/>
      <c r="U41" s="127"/>
      <c r="V41" s="127"/>
      <c r="W41" s="127"/>
      <c r="X41" s="127"/>
      <c r="Y41" s="127"/>
      <c r="Z41" s="127"/>
      <c r="AA41" s="127"/>
      <c r="AB41" s="127"/>
      <c r="AC41" s="127"/>
      <c r="AD41" s="127"/>
      <c r="AE41" s="127"/>
      <c r="AF41" s="127"/>
      <c r="AG41" s="127"/>
    </row>
    <row r="42" spans="1:33" x14ac:dyDescent="0.2">
      <c r="A42" s="25"/>
      <c r="B42" s="428"/>
      <c r="C42" s="428"/>
      <c r="D42" s="127"/>
      <c r="E42" s="127"/>
      <c r="F42" s="127"/>
      <c r="G42" s="127"/>
      <c r="H42" s="127"/>
      <c r="I42" s="413"/>
      <c r="J42" s="414"/>
      <c r="K42" s="414"/>
      <c r="L42" s="415"/>
      <c r="M42" s="127"/>
      <c r="N42" s="127"/>
      <c r="O42" s="127"/>
      <c r="P42" s="127"/>
      <c r="Q42" s="127"/>
      <c r="R42" s="127"/>
      <c r="S42" s="127"/>
      <c r="T42" s="127"/>
      <c r="U42" s="127"/>
      <c r="V42" s="127"/>
      <c r="W42" s="127"/>
      <c r="X42" s="127"/>
      <c r="Y42" s="127"/>
      <c r="Z42" s="127"/>
      <c r="AA42" s="127"/>
      <c r="AB42" s="127"/>
      <c r="AC42" s="127"/>
      <c r="AD42" s="127"/>
      <c r="AE42" s="127"/>
      <c r="AF42" s="127"/>
      <c r="AG42" s="127"/>
    </row>
    <row r="43" spans="1:33" x14ac:dyDescent="0.2">
      <c r="A43" s="25"/>
      <c r="B43" s="428"/>
      <c r="C43" s="428"/>
      <c r="D43" s="127"/>
      <c r="E43" s="127"/>
      <c r="F43" s="127"/>
      <c r="G43" s="127"/>
      <c r="H43" s="127"/>
      <c r="I43" s="413"/>
      <c r="J43" s="414"/>
      <c r="K43" s="414"/>
      <c r="L43" s="415"/>
      <c r="M43" s="127"/>
      <c r="N43" s="127"/>
      <c r="O43" s="127"/>
      <c r="P43" s="127"/>
      <c r="Q43" s="127"/>
      <c r="R43" s="127"/>
      <c r="S43" s="127"/>
      <c r="T43" s="127"/>
      <c r="U43" s="127"/>
      <c r="V43" s="127"/>
      <c r="W43" s="127"/>
      <c r="X43" s="127"/>
      <c r="Y43" s="127"/>
      <c r="Z43" s="127"/>
      <c r="AA43" s="127"/>
      <c r="AB43" s="127"/>
      <c r="AC43" s="127"/>
      <c r="AD43" s="127"/>
      <c r="AE43" s="127"/>
      <c r="AF43" s="127"/>
      <c r="AG43" s="127"/>
    </row>
    <row r="44" spans="1:33" x14ac:dyDescent="0.2">
      <c r="A44" s="25"/>
      <c r="B44" s="25"/>
      <c r="C44" s="25"/>
      <c r="D44" s="127"/>
      <c r="E44" s="127"/>
      <c r="F44" s="127"/>
      <c r="G44" s="127"/>
      <c r="H44" s="127"/>
      <c r="I44" s="413"/>
      <c r="J44" s="414"/>
      <c r="K44" s="414"/>
      <c r="L44" s="415"/>
      <c r="M44" s="127"/>
      <c r="N44" s="127"/>
      <c r="O44" s="127"/>
      <c r="P44" s="127"/>
      <c r="Q44" s="127"/>
      <c r="R44" s="127"/>
      <c r="S44" s="127"/>
      <c r="T44" s="127"/>
      <c r="U44" s="127"/>
      <c r="V44" s="127"/>
      <c r="W44" s="127"/>
      <c r="X44" s="127"/>
      <c r="Y44" s="127"/>
      <c r="Z44" s="127"/>
      <c r="AA44" s="127"/>
      <c r="AB44" s="127"/>
      <c r="AC44" s="127"/>
      <c r="AD44" s="127"/>
      <c r="AE44" s="127"/>
      <c r="AF44" s="127"/>
      <c r="AG44" s="127"/>
    </row>
    <row r="45" spans="1:33" x14ac:dyDescent="0.2">
      <c r="A45" s="25"/>
      <c r="B45" s="25"/>
      <c r="C45" s="25"/>
      <c r="D45" s="127"/>
      <c r="E45" s="127"/>
      <c r="F45" s="127"/>
      <c r="G45" s="127"/>
      <c r="H45" s="127"/>
      <c r="I45" s="413"/>
      <c r="J45" s="414"/>
      <c r="K45" s="414"/>
      <c r="L45" s="415"/>
      <c r="M45" s="127"/>
      <c r="N45" s="127"/>
      <c r="O45" s="127"/>
      <c r="P45" s="127"/>
      <c r="Q45" s="127"/>
      <c r="R45" s="127"/>
      <c r="S45" s="127"/>
      <c r="T45" s="127"/>
      <c r="U45" s="127"/>
      <c r="V45" s="127"/>
      <c r="W45" s="127"/>
      <c r="X45" s="127"/>
      <c r="Y45" s="127"/>
      <c r="Z45" s="127"/>
      <c r="AA45" s="127"/>
      <c r="AB45" s="127"/>
      <c r="AC45" s="127"/>
      <c r="AD45" s="127"/>
      <c r="AE45" s="127"/>
      <c r="AF45" s="127"/>
      <c r="AG45" s="127"/>
    </row>
    <row r="46" spans="1:33" x14ac:dyDescent="0.2">
      <c r="A46" s="25"/>
      <c r="B46" s="25"/>
      <c r="C46" s="25"/>
      <c r="D46" s="127"/>
      <c r="E46" s="127"/>
      <c r="F46" s="127"/>
      <c r="G46" s="127"/>
      <c r="H46" s="127"/>
      <c r="I46" s="416"/>
      <c r="J46" s="417"/>
      <c r="K46" s="417"/>
      <c r="L46" s="418"/>
      <c r="M46" s="127"/>
      <c r="N46" s="127"/>
      <c r="O46" s="127"/>
      <c r="P46" s="127"/>
      <c r="Q46" s="127"/>
      <c r="R46" s="127"/>
      <c r="S46" s="127"/>
      <c r="T46" s="127"/>
      <c r="U46" s="127"/>
      <c r="V46" s="127"/>
      <c r="W46" s="127"/>
      <c r="X46" s="127"/>
      <c r="Y46" s="127"/>
      <c r="Z46" s="127"/>
      <c r="AA46" s="127"/>
      <c r="AB46" s="127"/>
      <c r="AC46" s="127"/>
      <c r="AD46" s="127"/>
      <c r="AE46" s="127"/>
      <c r="AF46" s="127"/>
      <c r="AG46" s="127"/>
    </row>
    <row r="47" spans="1:33" x14ac:dyDescent="0.2">
      <c r="A47" s="25"/>
      <c r="B47" s="25"/>
      <c r="C47" s="25"/>
      <c r="D47" s="25"/>
      <c r="E47" s="26"/>
      <c r="F47" s="26"/>
      <c r="G47" s="26"/>
      <c r="H47" s="26"/>
      <c r="I47" s="162"/>
      <c r="J47" s="26"/>
      <c r="K47" s="26"/>
      <c r="L47" s="25"/>
      <c r="M47" s="25"/>
      <c r="N47" s="25"/>
    </row>
    <row r="48" spans="1:33" hidden="1" x14ac:dyDescent="0.2">
      <c r="A48" s="25"/>
      <c r="B48" s="25"/>
      <c r="C48" s="25"/>
      <c r="D48" s="25"/>
      <c r="E48" s="26"/>
      <c r="F48" s="26"/>
      <c r="G48" s="26"/>
      <c r="H48" s="26"/>
      <c r="I48" s="26"/>
      <c r="J48" s="26"/>
      <c r="K48" s="26"/>
      <c r="L48" s="25"/>
      <c r="M48" s="25"/>
      <c r="N48" s="25"/>
    </row>
    <row r="49" spans="1:14" hidden="1" x14ac:dyDescent="0.2">
      <c r="A49" s="25"/>
      <c r="B49" s="25"/>
      <c r="C49" s="25"/>
      <c r="D49" s="25"/>
      <c r="E49" s="26"/>
      <c r="F49" s="26"/>
      <c r="G49" s="26"/>
      <c r="H49" s="26"/>
      <c r="I49" s="26"/>
      <c r="J49" s="26"/>
      <c r="K49" s="26"/>
      <c r="L49" s="25"/>
      <c r="M49" s="25"/>
      <c r="N49" s="25"/>
    </row>
    <row r="50" spans="1:14" hidden="1" x14ac:dyDescent="0.2">
      <c r="A50" s="25"/>
      <c r="B50" s="25"/>
      <c r="C50" s="25"/>
      <c r="D50" s="25"/>
      <c r="E50" s="26"/>
      <c r="F50" s="26"/>
      <c r="G50" s="26"/>
      <c r="H50" s="26"/>
      <c r="I50" s="26"/>
      <c r="J50" s="26"/>
      <c r="K50" s="26"/>
      <c r="L50" s="25"/>
      <c r="M50" s="25"/>
      <c r="N50" s="25"/>
    </row>
    <row r="51" spans="1:14" hidden="1" x14ac:dyDescent="0.2">
      <c r="A51" s="25"/>
      <c r="B51" s="25"/>
      <c r="C51" s="25"/>
      <c r="D51" s="25"/>
      <c r="E51" s="26"/>
      <c r="F51" s="26"/>
      <c r="G51" s="26"/>
      <c r="H51" s="26"/>
      <c r="I51" s="26"/>
      <c r="J51" s="26"/>
      <c r="K51" s="26"/>
      <c r="L51" s="25"/>
      <c r="M51" s="25"/>
      <c r="N51" s="25"/>
    </row>
    <row r="52" spans="1:14" hidden="1" x14ac:dyDescent="0.2">
      <c r="A52" s="25"/>
      <c r="B52" s="25"/>
      <c r="C52" s="25"/>
      <c r="D52" s="25"/>
      <c r="E52" s="26"/>
      <c r="F52" s="26"/>
      <c r="G52" s="26"/>
      <c r="H52" s="26"/>
      <c r="I52" s="26"/>
      <c r="J52" s="26"/>
      <c r="K52" s="26"/>
      <c r="L52" s="25"/>
      <c r="M52" s="25"/>
      <c r="N52" s="25"/>
    </row>
    <row r="53" spans="1:14" hidden="1" x14ac:dyDescent="0.2">
      <c r="A53" s="25"/>
      <c r="B53" s="25"/>
      <c r="C53" s="25"/>
      <c r="D53" s="25"/>
      <c r="E53" s="26"/>
      <c r="F53" s="26"/>
      <c r="G53" s="26"/>
      <c r="H53" s="26"/>
      <c r="I53" s="26"/>
      <c r="J53" s="26"/>
      <c r="K53" s="26"/>
      <c r="L53" s="25"/>
      <c r="M53" s="25"/>
      <c r="N53" s="25"/>
    </row>
    <row r="54" spans="1:14" hidden="1" x14ac:dyDescent="0.2">
      <c r="A54" s="25"/>
      <c r="B54" s="25"/>
      <c r="C54" s="25"/>
      <c r="D54" s="25"/>
      <c r="E54" s="26"/>
      <c r="F54" s="26"/>
      <c r="G54" s="26"/>
      <c r="H54" s="26"/>
      <c r="I54" s="26"/>
      <c r="J54" s="26"/>
      <c r="K54" s="26"/>
      <c r="L54" s="25"/>
      <c r="M54" s="25"/>
      <c r="N54" s="25"/>
    </row>
    <row r="55" spans="1:14" hidden="1" x14ac:dyDescent="0.2">
      <c r="A55" s="25"/>
      <c r="B55" s="25"/>
      <c r="C55" s="25"/>
      <c r="D55" s="25"/>
      <c r="E55" s="26"/>
      <c r="F55" s="26"/>
      <c r="G55" s="26"/>
      <c r="H55" s="26"/>
      <c r="I55" s="26"/>
      <c r="J55" s="26"/>
      <c r="K55" s="26"/>
      <c r="L55" s="25"/>
      <c r="M55" s="25"/>
      <c r="N55" s="25"/>
    </row>
    <row r="56" spans="1:14" hidden="1" x14ac:dyDescent="0.2">
      <c r="A56" s="25"/>
      <c r="B56" s="25"/>
      <c r="C56" s="25"/>
      <c r="D56" s="25"/>
      <c r="E56" s="26"/>
      <c r="F56" s="26"/>
      <c r="G56" s="26"/>
      <c r="H56" s="26"/>
      <c r="I56" s="26"/>
      <c r="J56" s="26"/>
      <c r="K56" s="26"/>
      <c r="L56" s="25"/>
      <c r="M56" s="25"/>
      <c r="N56" s="25"/>
    </row>
    <row r="57" spans="1:14" hidden="1" x14ac:dyDescent="0.2">
      <c r="A57" s="25"/>
      <c r="B57" s="25"/>
      <c r="C57" s="25"/>
      <c r="D57" s="25"/>
      <c r="E57" s="26"/>
      <c r="F57" s="26"/>
      <c r="G57" s="26"/>
      <c r="H57" s="26"/>
      <c r="I57" s="26"/>
      <c r="J57" s="26"/>
      <c r="K57" s="26"/>
      <c r="L57" s="25"/>
      <c r="M57" s="25"/>
      <c r="N57" s="25"/>
    </row>
    <row r="58" spans="1:14" hidden="1" x14ac:dyDescent="0.2">
      <c r="A58" s="25"/>
      <c r="B58" s="25"/>
      <c r="C58" s="25"/>
      <c r="D58" s="25"/>
      <c r="E58" s="26"/>
      <c r="F58" s="26"/>
      <c r="G58" s="26"/>
      <c r="H58" s="26"/>
      <c r="I58" s="26"/>
      <c r="J58" s="26"/>
      <c r="K58" s="26"/>
      <c r="L58" s="25"/>
      <c r="M58" s="25"/>
      <c r="N58" s="25"/>
    </row>
    <row r="59" spans="1:14" hidden="1" x14ac:dyDescent="0.2">
      <c r="A59" s="25"/>
      <c r="B59" s="25"/>
      <c r="C59" s="25"/>
      <c r="D59" s="25"/>
      <c r="E59" s="26"/>
      <c r="F59" s="26"/>
      <c r="G59" s="26"/>
      <c r="H59" s="26"/>
      <c r="I59" s="26"/>
      <c r="J59" s="26"/>
      <c r="K59" s="26"/>
      <c r="L59" s="25"/>
      <c r="M59" s="25"/>
      <c r="N59" s="25"/>
    </row>
    <row r="60" spans="1:14" hidden="1" x14ac:dyDescent="0.2">
      <c r="A60" s="25"/>
      <c r="B60" s="25"/>
      <c r="C60" s="25"/>
      <c r="D60" s="25"/>
      <c r="E60" s="26"/>
      <c r="F60" s="26"/>
      <c r="G60" s="26"/>
      <c r="H60" s="26"/>
      <c r="I60" s="26"/>
      <c r="J60" s="26"/>
      <c r="K60" s="26"/>
      <c r="L60" s="25"/>
      <c r="M60" s="25"/>
      <c r="N60" s="25"/>
    </row>
    <row r="61" spans="1:14" hidden="1" x14ac:dyDescent="0.2">
      <c r="A61" s="25"/>
      <c r="B61" s="25"/>
      <c r="C61" s="25"/>
      <c r="D61" s="25"/>
      <c r="E61" s="26"/>
      <c r="F61" s="26"/>
      <c r="G61" s="26"/>
      <c r="H61" s="26"/>
      <c r="I61" s="26"/>
      <c r="J61" s="26"/>
      <c r="K61" s="26"/>
      <c r="L61" s="25"/>
      <c r="M61" s="25"/>
      <c r="N61" s="25"/>
    </row>
    <row r="62" spans="1:14" hidden="1" x14ac:dyDescent="0.2">
      <c r="A62" s="25"/>
      <c r="B62" s="25"/>
      <c r="C62" s="25"/>
      <c r="D62" s="25"/>
      <c r="E62" s="26"/>
      <c r="F62" s="26"/>
      <c r="G62" s="26"/>
      <c r="H62" s="26"/>
      <c r="I62" s="26"/>
      <c r="J62" s="26"/>
      <c r="K62" s="26"/>
      <c r="L62" s="25"/>
      <c r="M62" s="25"/>
      <c r="N62" s="25"/>
    </row>
    <row r="63" spans="1:14" hidden="1" x14ac:dyDescent="0.2">
      <c r="A63" s="25"/>
      <c r="B63" s="25"/>
      <c r="C63" s="25"/>
      <c r="D63" s="25"/>
      <c r="E63" s="26"/>
      <c r="F63" s="26"/>
      <c r="G63" s="26"/>
      <c r="H63" s="26"/>
      <c r="I63" s="26"/>
      <c r="J63" s="26"/>
      <c r="K63" s="26"/>
      <c r="L63" s="25"/>
      <c r="M63" s="25"/>
      <c r="N63" s="25"/>
    </row>
    <row r="64" spans="1:14" hidden="1" x14ac:dyDescent="0.2">
      <c r="A64" s="25"/>
      <c r="B64" s="25"/>
      <c r="C64" s="25"/>
      <c r="D64" s="25"/>
      <c r="E64" s="26"/>
      <c r="F64" s="26"/>
      <c r="G64" s="26"/>
      <c r="H64" s="26"/>
      <c r="I64" s="26"/>
      <c r="J64" s="26"/>
      <c r="K64" s="26"/>
      <c r="L64" s="25"/>
      <c r="M64" s="25"/>
      <c r="N64" s="25"/>
    </row>
    <row r="65" spans="1:14" hidden="1" x14ac:dyDescent="0.2">
      <c r="A65" s="25"/>
      <c r="B65" s="25"/>
      <c r="C65" s="25"/>
      <c r="D65" s="25"/>
      <c r="E65" s="26"/>
      <c r="F65" s="26"/>
      <c r="G65" s="26"/>
      <c r="H65" s="26"/>
      <c r="I65" s="26"/>
      <c r="J65" s="26"/>
      <c r="K65" s="26"/>
      <c r="L65" s="25"/>
      <c r="M65" s="25"/>
      <c r="N65" s="25"/>
    </row>
    <row r="66" spans="1:14" hidden="1" x14ac:dyDescent="0.2">
      <c r="A66" s="25"/>
      <c r="B66" s="25"/>
      <c r="C66" s="25"/>
      <c r="D66" s="25"/>
      <c r="E66" s="26"/>
      <c r="F66" s="26"/>
      <c r="G66" s="26"/>
      <c r="H66" s="26"/>
      <c r="I66" s="26"/>
      <c r="J66" s="26"/>
      <c r="K66" s="26"/>
      <c r="L66" s="25"/>
      <c r="M66" s="25"/>
      <c r="N66" s="25"/>
    </row>
    <row r="67" spans="1:14" hidden="1" x14ac:dyDescent="0.2">
      <c r="A67" s="25"/>
      <c r="B67" s="25"/>
      <c r="C67" s="25"/>
      <c r="D67" s="25"/>
      <c r="E67" s="26"/>
      <c r="F67" s="26"/>
      <c r="G67" s="26"/>
      <c r="H67" s="26"/>
      <c r="I67" s="26"/>
      <c r="J67" s="26"/>
      <c r="K67" s="26"/>
      <c r="L67" s="25"/>
      <c r="M67" s="25"/>
      <c r="N67" s="25"/>
    </row>
    <row r="68" spans="1:14" hidden="1" x14ac:dyDescent="0.2">
      <c r="A68" s="25"/>
      <c r="B68" s="25"/>
      <c r="C68" s="25"/>
      <c r="D68" s="25"/>
      <c r="E68" s="26"/>
      <c r="F68" s="26"/>
      <c r="G68" s="26"/>
      <c r="H68" s="26"/>
      <c r="I68" s="26"/>
      <c r="J68" s="26"/>
      <c r="K68" s="26"/>
      <c r="L68" s="25"/>
      <c r="M68" s="25"/>
      <c r="N68" s="25"/>
    </row>
    <row r="69" spans="1:14" hidden="1" x14ac:dyDescent="0.2">
      <c r="A69" s="25"/>
      <c r="B69" s="25"/>
      <c r="C69" s="25"/>
      <c r="D69" s="25"/>
      <c r="E69" s="26"/>
      <c r="F69" s="26"/>
      <c r="G69" s="26"/>
      <c r="H69" s="26"/>
      <c r="I69" s="26"/>
      <c r="J69" s="26"/>
      <c r="K69" s="26"/>
      <c r="L69" s="25"/>
      <c r="M69" s="25"/>
      <c r="N69" s="25"/>
    </row>
    <row r="70" spans="1:14" hidden="1" x14ac:dyDescent="0.2">
      <c r="A70" s="25"/>
      <c r="B70" s="25"/>
      <c r="C70" s="25"/>
      <c r="D70" s="25"/>
      <c r="E70" s="26"/>
      <c r="F70" s="26"/>
      <c r="G70" s="26"/>
      <c r="H70" s="26"/>
      <c r="I70" s="26"/>
      <c r="J70" s="26"/>
      <c r="K70" s="26"/>
      <c r="L70" s="25"/>
      <c r="M70" s="25"/>
      <c r="N70" s="25"/>
    </row>
    <row r="71" spans="1:14" hidden="1" x14ac:dyDescent="0.2">
      <c r="A71" s="25"/>
      <c r="B71" s="25"/>
      <c r="C71" s="25"/>
      <c r="D71" s="25"/>
      <c r="E71" s="26"/>
      <c r="F71" s="26"/>
      <c r="G71" s="26"/>
      <c r="H71" s="26"/>
      <c r="I71" s="26"/>
      <c r="J71" s="26"/>
      <c r="K71" s="26"/>
      <c r="L71" s="25"/>
      <c r="M71" s="25"/>
      <c r="N71" s="25"/>
    </row>
    <row r="72" spans="1:14" hidden="1" x14ac:dyDescent="0.2">
      <c r="A72" s="25"/>
      <c r="B72" s="25"/>
      <c r="C72" s="25"/>
      <c r="D72" s="25"/>
      <c r="E72" s="26"/>
      <c r="F72" s="26"/>
      <c r="G72" s="26"/>
      <c r="H72" s="26"/>
      <c r="I72" s="26"/>
      <c r="J72" s="26"/>
      <c r="K72" s="26"/>
      <c r="L72" s="25"/>
      <c r="M72" s="25"/>
      <c r="N72" s="25"/>
    </row>
    <row r="73" spans="1:14" hidden="1" x14ac:dyDescent="0.2">
      <c r="A73" s="25"/>
      <c r="B73" s="25"/>
      <c r="C73" s="25"/>
      <c r="D73" s="25"/>
      <c r="E73" s="26"/>
      <c r="F73" s="26"/>
      <c r="G73" s="26"/>
      <c r="H73" s="26"/>
      <c r="I73" s="26"/>
      <c r="J73" s="26"/>
      <c r="K73" s="26"/>
      <c r="L73" s="25"/>
      <c r="M73" s="25"/>
      <c r="N73" s="25"/>
    </row>
    <row r="74" spans="1:14" hidden="1" x14ac:dyDescent="0.2">
      <c r="A74" s="25"/>
      <c r="B74" s="25"/>
      <c r="C74" s="25"/>
      <c r="D74" s="25"/>
      <c r="E74" s="26"/>
      <c r="F74" s="26"/>
      <c r="G74" s="26"/>
      <c r="H74" s="26"/>
      <c r="I74" s="26"/>
      <c r="J74" s="26"/>
      <c r="K74" s="26"/>
      <c r="L74" s="25"/>
      <c r="M74" s="25"/>
      <c r="N74" s="25"/>
    </row>
    <row r="75" spans="1:14" hidden="1" x14ac:dyDescent="0.2">
      <c r="A75" s="25"/>
      <c r="B75" s="25"/>
      <c r="C75" s="25"/>
      <c r="D75" s="25"/>
      <c r="E75" s="26"/>
      <c r="F75" s="26"/>
      <c r="G75" s="26"/>
      <c r="H75" s="26"/>
      <c r="I75" s="26"/>
      <c r="J75" s="26"/>
      <c r="K75" s="26"/>
      <c r="L75" s="25"/>
      <c r="M75" s="25"/>
      <c r="N75" s="25"/>
    </row>
    <row r="76" spans="1:14" hidden="1" x14ac:dyDescent="0.2">
      <c r="A76" s="25"/>
      <c r="B76" s="25"/>
      <c r="C76" s="25"/>
      <c r="D76" s="25"/>
      <c r="E76" s="26"/>
      <c r="F76" s="26"/>
      <c r="G76" s="26"/>
      <c r="H76" s="26"/>
      <c r="I76" s="26"/>
      <c r="J76" s="26"/>
      <c r="K76" s="26"/>
      <c r="L76" s="25"/>
      <c r="M76" s="25"/>
      <c r="N76" s="25"/>
    </row>
    <row r="77" spans="1:14" hidden="1" x14ac:dyDescent="0.2">
      <c r="A77" s="25"/>
      <c r="B77" s="25"/>
      <c r="C77" s="25"/>
      <c r="D77" s="25"/>
      <c r="E77" s="26"/>
      <c r="F77" s="26"/>
      <c r="G77" s="26"/>
      <c r="H77" s="26"/>
      <c r="I77" s="26"/>
      <c r="J77" s="26"/>
      <c r="K77" s="26"/>
      <c r="L77" s="25"/>
      <c r="M77" s="25"/>
      <c r="N77" s="25"/>
    </row>
    <row r="78" spans="1:14" hidden="1" x14ac:dyDescent="0.2">
      <c r="A78" s="25"/>
      <c r="B78" s="25"/>
      <c r="C78" s="25"/>
      <c r="D78" s="25"/>
      <c r="E78" s="26"/>
      <c r="F78" s="26"/>
      <c r="G78" s="26"/>
      <c r="H78" s="26"/>
      <c r="I78" s="26"/>
      <c r="J78" s="26"/>
      <c r="K78" s="26"/>
      <c r="L78" s="25"/>
      <c r="M78" s="25"/>
      <c r="N78" s="25"/>
    </row>
    <row r="79" spans="1:14" hidden="1" x14ac:dyDescent="0.2">
      <c r="A79" s="25"/>
      <c r="B79" s="25"/>
      <c r="C79" s="25"/>
      <c r="D79" s="25"/>
      <c r="E79" s="26"/>
      <c r="F79" s="26"/>
      <c r="G79" s="26"/>
      <c r="H79" s="26"/>
      <c r="I79" s="26"/>
      <c r="J79" s="26"/>
      <c r="K79" s="26"/>
      <c r="L79" s="25"/>
      <c r="M79" s="25"/>
      <c r="N79" s="25"/>
    </row>
    <row r="80" spans="1:14" hidden="1" x14ac:dyDescent="0.2">
      <c r="A80" s="25"/>
      <c r="B80" s="25"/>
      <c r="C80" s="25"/>
      <c r="D80" s="25"/>
      <c r="E80" s="26"/>
      <c r="F80" s="26"/>
      <c r="G80" s="26"/>
      <c r="H80" s="26"/>
      <c r="I80" s="26"/>
      <c r="J80" s="26"/>
      <c r="K80" s="26"/>
      <c r="L80" s="25"/>
      <c r="M80" s="25"/>
      <c r="N80" s="25"/>
    </row>
    <row r="81" spans="1:14" hidden="1" x14ac:dyDescent="0.2">
      <c r="A81" s="25"/>
      <c r="B81" s="25"/>
      <c r="C81" s="25"/>
      <c r="D81" s="25"/>
      <c r="E81" s="26"/>
      <c r="F81" s="26"/>
      <c r="G81" s="26"/>
      <c r="H81" s="26"/>
      <c r="I81" s="26"/>
      <c r="J81" s="26"/>
      <c r="K81" s="26"/>
      <c r="L81" s="25"/>
      <c r="M81" s="25"/>
      <c r="N81" s="25"/>
    </row>
    <row r="82" spans="1:14" hidden="1" x14ac:dyDescent="0.2">
      <c r="A82" s="25"/>
      <c r="B82" s="25"/>
      <c r="C82" s="25"/>
      <c r="D82" s="25"/>
      <c r="E82" s="26"/>
      <c r="F82" s="26"/>
      <c r="G82" s="26"/>
      <c r="H82" s="26"/>
      <c r="I82" s="26"/>
      <c r="J82" s="26"/>
      <c r="K82" s="26"/>
      <c r="L82" s="25"/>
      <c r="M82" s="25"/>
      <c r="N82" s="25"/>
    </row>
    <row r="83" spans="1:14" hidden="1" x14ac:dyDescent="0.2">
      <c r="A83" s="25"/>
      <c r="B83" s="25"/>
      <c r="C83" s="25"/>
      <c r="D83" s="25"/>
      <c r="E83" s="26"/>
      <c r="F83" s="26"/>
      <c r="G83" s="26"/>
      <c r="H83" s="26"/>
      <c r="I83" s="26"/>
      <c r="J83" s="26"/>
      <c r="K83" s="26"/>
      <c r="L83" s="25"/>
      <c r="M83" s="25"/>
      <c r="N83" s="25"/>
    </row>
    <row r="84" spans="1:14" hidden="1" x14ac:dyDescent="0.2">
      <c r="A84" s="25"/>
      <c r="B84" s="25"/>
      <c r="C84" s="25"/>
      <c r="D84" s="25"/>
      <c r="E84" s="26"/>
      <c r="F84" s="26"/>
      <c r="G84" s="26"/>
      <c r="H84" s="26"/>
      <c r="I84" s="26"/>
      <c r="J84" s="26"/>
      <c r="K84" s="26"/>
      <c r="L84" s="25"/>
      <c r="M84" s="25"/>
      <c r="N84" s="25"/>
    </row>
    <row r="85" spans="1:14" hidden="1" x14ac:dyDescent="0.2">
      <c r="A85" s="25"/>
      <c r="B85" s="25"/>
      <c r="C85" s="25"/>
      <c r="D85" s="25"/>
      <c r="E85" s="26"/>
      <c r="F85" s="26"/>
      <c r="G85" s="26"/>
      <c r="H85" s="26"/>
      <c r="I85" s="26"/>
      <c r="J85" s="26"/>
      <c r="K85" s="26"/>
      <c r="L85" s="25"/>
      <c r="M85" s="25"/>
      <c r="N85" s="25"/>
    </row>
    <row r="86" spans="1:14" hidden="1" x14ac:dyDescent="0.2">
      <c r="A86" s="25"/>
      <c r="B86" s="25"/>
      <c r="C86" s="25"/>
      <c r="D86" s="25"/>
      <c r="E86" s="26"/>
      <c r="F86" s="26"/>
      <c r="G86" s="26"/>
      <c r="H86" s="26"/>
      <c r="I86" s="26"/>
      <c r="J86" s="26"/>
      <c r="K86" s="26"/>
      <c r="L86" s="25"/>
      <c r="M86" s="25"/>
      <c r="N86" s="25"/>
    </row>
    <row r="87" spans="1:14" hidden="1" x14ac:dyDescent="0.2">
      <c r="A87" s="25"/>
      <c r="B87" s="25"/>
      <c r="C87" s="25"/>
      <c r="D87" s="25"/>
      <c r="E87" s="26"/>
      <c r="F87" s="26"/>
      <c r="G87" s="26"/>
      <c r="H87" s="26"/>
      <c r="I87" s="26"/>
      <c r="J87" s="26"/>
      <c r="K87" s="26"/>
      <c r="L87" s="25"/>
      <c r="M87" s="25"/>
      <c r="N87" s="25"/>
    </row>
    <row r="88" spans="1:14" hidden="1" x14ac:dyDescent="0.2">
      <c r="A88" s="25"/>
      <c r="B88" s="25"/>
      <c r="C88" s="25"/>
      <c r="D88" s="25"/>
      <c r="E88" s="26"/>
      <c r="F88" s="26"/>
      <c r="G88" s="26"/>
      <c r="H88" s="26"/>
      <c r="I88" s="26"/>
      <c r="J88" s="26"/>
      <c r="K88" s="26"/>
      <c r="L88" s="25"/>
      <c r="M88" s="25"/>
      <c r="N88" s="25"/>
    </row>
    <row r="89" spans="1:14" hidden="1" x14ac:dyDescent="0.2">
      <c r="A89" s="25"/>
      <c r="B89" s="25"/>
      <c r="C89" s="25"/>
      <c r="D89" s="25"/>
      <c r="E89" s="26"/>
      <c r="F89" s="26"/>
      <c r="G89" s="26"/>
      <c r="H89" s="26"/>
      <c r="I89" s="26"/>
      <c r="J89" s="26"/>
      <c r="K89" s="26"/>
      <c r="L89" s="25"/>
      <c r="M89" s="25"/>
      <c r="N89" s="25"/>
    </row>
    <row r="90" spans="1:14" hidden="1" x14ac:dyDescent="0.2">
      <c r="A90" s="25"/>
      <c r="B90" s="25"/>
      <c r="C90" s="25"/>
      <c r="D90" s="25"/>
      <c r="E90" s="26"/>
      <c r="F90" s="26"/>
      <c r="G90" s="26"/>
      <c r="H90" s="26"/>
      <c r="I90" s="26"/>
      <c r="J90" s="26"/>
      <c r="K90" s="26"/>
      <c r="L90" s="25"/>
      <c r="M90" s="25"/>
      <c r="N90" s="25"/>
    </row>
    <row r="91" spans="1:14" hidden="1" x14ac:dyDescent="0.2">
      <c r="A91" s="25"/>
      <c r="B91" s="25"/>
      <c r="C91" s="25"/>
      <c r="D91" s="25"/>
      <c r="E91" s="26"/>
      <c r="F91" s="26"/>
      <c r="G91" s="26"/>
      <c r="H91" s="26"/>
      <c r="I91" s="26"/>
      <c r="J91" s="26"/>
      <c r="K91" s="26"/>
      <c r="L91" s="25"/>
      <c r="M91" s="25"/>
      <c r="N91" s="25"/>
    </row>
    <row r="92" spans="1:14" hidden="1" x14ac:dyDescent="0.2">
      <c r="A92" s="25"/>
      <c r="B92" s="25"/>
      <c r="C92" s="25"/>
      <c r="D92" s="25"/>
      <c r="E92" s="26"/>
      <c r="F92" s="26"/>
      <c r="G92" s="26"/>
      <c r="H92" s="26"/>
      <c r="I92" s="26"/>
      <c r="J92" s="26"/>
      <c r="K92" s="26"/>
      <c r="L92" s="25"/>
      <c r="M92" s="25"/>
      <c r="N92" s="25"/>
    </row>
    <row r="93" spans="1:14" hidden="1" x14ac:dyDescent="0.2">
      <c r="A93" s="25"/>
      <c r="B93" s="25"/>
      <c r="C93" s="25"/>
      <c r="D93" s="25"/>
      <c r="E93" s="26"/>
      <c r="F93" s="26"/>
      <c r="G93" s="26"/>
      <c r="H93" s="26"/>
      <c r="I93" s="26"/>
      <c r="J93" s="26"/>
      <c r="K93" s="26"/>
      <c r="L93" s="25"/>
      <c r="M93" s="25"/>
      <c r="N93" s="25"/>
    </row>
    <row r="94" spans="1:14" hidden="1" x14ac:dyDescent="0.2">
      <c r="A94" s="25"/>
      <c r="B94" s="25"/>
      <c r="C94" s="25"/>
      <c r="D94" s="25"/>
      <c r="E94" s="26"/>
      <c r="F94" s="26"/>
      <c r="G94" s="26"/>
      <c r="H94" s="26"/>
      <c r="I94" s="26"/>
      <c r="J94" s="26"/>
      <c r="K94" s="26"/>
      <c r="L94" s="25"/>
      <c r="M94" s="25"/>
      <c r="N94" s="25"/>
    </row>
    <row r="95" spans="1:14" hidden="1" x14ac:dyDescent="0.2">
      <c r="A95" s="25"/>
      <c r="B95" s="25"/>
      <c r="C95" s="25"/>
      <c r="D95" s="25"/>
      <c r="E95" s="26"/>
      <c r="F95" s="26"/>
      <c r="G95" s="26"/>
      <c r="H95" s="26"/>
      <c r="I95" s="26"/>
      <c r="J95" s="26"/>
      <c r="K95" s="26"/>
      <c r="L95" s="25"/>
      <c r="M95" s="25"/>
      <c r="N95" s="25"/>
    </row>
    <row r="96" spans="1:14" hidden="1" x14ac:dyDescent="0.2">
      <c r="A96" s="25"/>
      <c r="B96" s="25"/>
      <c r="C96" s="25"/>
      <c r="D96" s="25"/>
      <c r="E96" s="26"/>
      <c r="F96" s="26"/>
      <c r="G96" s="26"/>
      <c r="H96" s="26"/>
      <c r="I96" s="26"/>
      <c r="J96" s="26"/>
      <c r="K96" s="26"/>
      <c r="L96" s="25"/>
      <c r="M96" s="25"/>
      <c r="N96" s="25"/>
    </row>
    <row r="97" spans="1:14" hidden="1" x14ac:dyDescent="0.2">
      <c r="A97" s="25"/>
      <c r="B97" s="25"/>
      <c r="C97" s="25"/>
      <c r="D97" s="25"/>
      <c r="E97" s="26"/>
      <c r="F97" s="26"/>
      <c r="G97" s="26"/>
      <c r="H97" s="26"/>
      <c r="I97" s="26"/>
      <c r="J97" s="26"/>
      <c r="K97" s="26"/>
      <c r="L97" s="25"/>
      <c r="M97" s="25"/>
      <c r="N97" s="25"/>
    </row>
    <row r="98" spans="1:14" hidden="1" x14ac:dyDescent="0.2">
      <c r="A98" s="25"/>
      <c r="B98" s="25"/>
      <c r="C98" s="25"/>
      <c r="D98" s="25"/>
      <c r="E98" s="26"/>
      <c r="F98" s="26"/>
      <c r="G98" s="26"/>
      <c r="H98" s="26"/>
      <c r="I98" s="26"/>
      <c r="J98" s="26"/>
      <c r="K98" s="26"/>
      <c r="L98" s="25"/>
      <c r="M98" s="25"/>
      <c r="N98" s="25"/>
    </row>
    <row r="99" spans="1:14" hidden="1" x14ac:dyDescent="0.2">
      <c r="A99" s="25"/>
      <c r="B99" s="25"/>
      <c r="C99" s="25"/>
      <c r="D99" s="25"/>
      <c r="E99" s="26"/>
      <c r="F99" s="26"/>
      <c r="G99" s="26"/>
      <c r="H99" s="26"/>
      <c r="I99" s="26"/>
      <c r="J99" s="26"/>
      <c r="K99" s="26"/>
      <c r="L99" s="25"/>
      <c r="M99" s="25"/>
      <c r="N99" s="25"/>
    </row>
    <row r="100" spans="1:14" hidden="1" x14ac:dyDescent="0.2">
      <c r="A100" s="25"/>
      <c r="B100" s="25"/>
      <c r="C100" s="25"/>
      <c r="D100" s="25"/>
      <c r="E100" s="26"/>
      <c r="F100" s="26"/>
      <c r="G100" s="26"/>
      <c r="H100" s="26"/>
      <c r="I100" s="26"/>
      <c r="J100" s="26"/>
      <c r="K100" s="26"/>
      <c r="L100" s="25"/>
      <c r="M100" s="25"/>
      <c r="N100" s="25"/>
    </row>
    <row r="101" spans="1:14" hidden="1" x14ac:dyDescent="0.2">
      <c r="A101" s="25"/>
      <c r="B101" s="25"/>
      <c r="C101" s="25"/>
      <c r="D101" s="25"/>
      <c r="E101" s="26"/>
      <c r="F101" s="26"/>
      <c r="G101" s="26"/>
      <c r="H101" s="26"/>
      <c r="I101" s="26"/>
      <c r="J101" s="26"/>
      <c r="K101" s="26"/>
      <c r="L101" s="25"/>
      <c r="M101" s="25"/>
      <c r="N101" s="25"/>
    </row>
    <row r="102" spans="1:14" hidden="1" x14ac:dyDescent="0.2">
      <c r="A102" s="25"/>
      <c r="B102" s="25"/>
      <c r="C102" s="25"/>
      <c r="D102" s="25"/>
      <c r="E102" s="26"/>
      <c r="F102" s="26"/>
      <c r="G102" s="26"/>
      <c r="H102" s="26"/>
      <c r="I102" s="26"/>
      <c r="J102" s="26"/>
      <c r="K102" s="26"/>
      <c r="L102" s="25"/>
      <c r="M102" s="25"/>
      <c r="N102" s="25"/>
    </row>
    <row r="103" spans="1:14" hidden="1" x14ac:dyDescent="0.2">
      <c r="A103" s="25"/>
      <c r="B103" s="25"/>
      <c r="C103" s="25"/>
      <c r="D103" s="25"/>
      <c r="E103" s="26"/>
      <c r="F103" s="26"/>
      <c r="G103" s="26"/>
      <c r="H103" s="26"/>
      <c r="I103" s="26"/>
      <c r="J103" s="26"/>
      <c r="K103" s="26"/>
      <c r="L103" s="25"/>
      <c r="M103" s="25"/>
      <c r="N103" s="25"/>
    </row>
    <row r="104" spans="1:14" hidden="1" x14ac:dyDescent="0.2">
      <c r="A104" s="25"/>
      <c r="B104" s="25"/>
      <c r="C104" s="25"/>
      <c r="D104" s="25"/>
      <c r="E104" s="26"/>
      <c r="F104" s="26"/>
      <c r="G104" s="26"/>
      <c r="H104" s="26"/>
      <c r="I104" s="26"/>
      <c r="J104" s="26"/>
      <c r="K104" s="26"/>
      <c r="L104" s="25"/>
      <c r="M104" s="25"/>
      <c r="N104" s="25"/>
    </row>
    <row r="105" spans="1:14" hidden="1" x14ac:dyDescent="0.2">
      <c r="A105" s="25"/>
      <c r="B105" s="25"/>
      <c r="C105" s="25"/>
      <c r="D105" s="25"/>
      <c r="E105" s="26"/>
      <c r="F105" s="26"/>
      <c r="G105" s="26"/>
      <c r="H105" s="26"/>
      <c r="I105" s="26"/>
      <c r="J105" s="26"/>
      <c r="K105" s="26"/>
      <c r="L105" s="25"/>
      <c r="M105" s="25"/>
      <c r="N105" s="25"/>
    </row>
    <row r="106" spans="1:14" hidden="1" x14ac:dyDescent="0.2">
      <c r="A106" s="25"/>
      <c r="B106" s="25"/>
      <c r="C106" s="25"/>
      <c r="D106" s="25"/>
      <c r="E106" s="26"/>
      <c r="F106" s="26"/>
      <c r="G106" s="26"/>
      <c r="H106" s="26"/>
      <c r="I106" s="26"/>
      <c r="J106" s="26"/>
      <c r="K106" s="26"/>
      <c r="L106" s="25"/>
      <c r="M106" s="25"/>
      <c r="N106" s="25"/>
    </row>
    <row r="107" spans="1:14" hidden="1" x14ac:dyDescent="0.2">
      <c r="A107" s="25"/>
      <c r="B107" s="25"/>
      <c r="C107" s="25"/>
      <c r="D107" s="25"/>
      <c r="E107" s="26"/>
      <c r="F107" s="26"/>
      <c r="G107" s="26"/>
      <c r="H107" s="26"/>
      <c r="I107" s="26"/>
      <c r="J107" s="26"/>
      <c r="K107" s="26"/>
      <c r="L107" s="25"/>
      <c r="M107" s="25"/>
      <c r="N107" s="25"/>
    </row>
    <row r="108" spans="1:14" hidden="1" x14ac:dyDescent="0.2">
      <c r="A108" s="25"/>
      <c r="B108" s="25"/>
      <c r="C108" s="25"/>
      <c r="D108" s="25"/>
      <c r="E108" s="26"/>
      <c r="F108" s="26"/>
      <c r="G108" s="26"/>
      <c r="H108" s="26"/>
      <c r="I108" s="26"/>
      <c r="J108" s="26"/>
      <c r="K108" s="26"/>
      <c r="L108" s="25"/>
      <c r="M108" s="25"/>
      <c r="N108" s="25"/>
    </row>
    <row r="109" spans="1:14" hidden="1" x14ac:dyDescent="0.2">
      <c r="A109" s="25"/>
      <c r="B109" s="25"/>
      <c r="C109" s="25"/>
      <c r="D109" s="25"/>
      <c r="E109" s="26"/>
      <c r="F109" s="26"/>
      <c r="G109" s="26"/>
      <c r="H109" s="26"/>
      <c r="I109" s="26"/>
      <c r="J109" s="26"/>
      <c r="K109" s="26"/>
      <c r="L109" s="25"/>
      <c r="M109" s="25"/>
      <c r="N109" s="25"/>
    </row>
    <row r="110" spans="1:14" hidden="1" x14ac:dyDescent="0.2">
      <c r="A110" s="25"/>
      <c r="B110" s="25"/>
      <c r="C110" s="25"/>
      <c r="D110" s="25"/>
      <c r="E110" s="26"/>
      <c r="F110" s="26"/>
      <c r="G110" s="26"/>
      <c r="H110" s="26"/>
      <c r="I110" s="26"/>
      <c r="J110" s="26"/>
      <c r="K110" s="26"/>
      <c r="L110" s="25"/>
      <c r="M110" s="25"/>
      <c r="N110" s="25"/>
    </row>
    <row r="111" spans="1:14" hidden="1" x14ac:dyDescent="0.2">
      <c r="A111" s="25"/>
      <c r="B111" s="25"/>
      <c r="C111" s="25"/>
      <c r="D111" s="25"/>
      <c r="E111" s="26"/>
      <c r="F111" s="26"/>
      <c r="G111" s="26"/>
      <c r="H111" s="26"/>
      <c r="I111" s="26"/>
      <c r="J111" s="26"/>
      <c r="K111" s="26"/>
      <c r="L111" s="25"/>
      <c r="M111" s="25"/>
      <c r="N111" s="25"/>
    </row>
    <row r="112" spans="1:14" hidden="1" x14ac:dyDescent="0.2">
      <c r="A112" s="25"/>
      <c r="B112" s="25"/>
      <c r="C112" s="25"/>
      <c r="D112" s="25"/>
      <c r="E112" s="26"/>
      <c r="F112" s="26"/>
      <c r="G112" s="26"/>
      <c r="H112" s="26"/>
      <c r="I112" s="26"/>
      <c r="J112" s="26"/>
      <c r="K112" s="26"/>
      <c r="L112" s="25"/>
      <c r="M112" s="25"/>
      <c r="N112" s="25"/>
    </row>
    <row r="113" spans="1:14" hidden="1" x14ac:dyDescent="0.2">
      <c r="A113" s="25"/>
      <c r="B113" s="25"/>
      <c r="C113" s="25"/>
      <c r="D113" s="25"/>
      <c r="E113" s="26"/>
      <c r="F113" s="26"/>
      <c r="G113" s="26"/>
      <c r="H113" s="26"/>
      <c r="I113" s="26"/>
      <c r="J113" s="26"/>
      <c r="K113" s="26"/>
      <c r="L113" s="25"/>
      <c r="M113" s="25"/>
      <c r="N113" s="25"/>
    </row>
    <row r="114" spans="1:14" hidden="1" x14ac:dyDescent="0.2">
      <c r="A114" s="25"/>
      <c r="B114" s="25"/>
      <c r="C114" s="25"/>
      <c r="D114" s="25"/>
      <c r="E114" s="26"/>
      <c r="F114" s="26"/>
      <c r="G114" s="26"/>
      <c r="H114" s="26"/>
      <c r="I114" s="26"/>
      <c r="J114" s="26"/>
      <c r="K114" s="26"/>
      <c r="L114" s="25"/>
      <c r="M114" s="25"/>
      <c r="N114" s="25"/>
    </row>
    <row r="115" spans="1:14" hidden="1" x14ac:dyDescent="0.2">
      <c r="A115" s="25"/>
      <c r="B115" s="25"/>
      <c r="C115" s="25"/>
      <c r="D115" s="25"/>
      <c r="E115" s="26"/>
      <c r="F115" s="26"/>
      <c r="G115" s="26"/>
      <c r="H115" s="26"/>
      <c r="I115" s="26"/>
      <c r="J115" s="26"/>
      <c r="K115" s="26"/>
      <c r="L115" s="25"/>
      <c r="M115" s="25"/>
      <c r="N115" s="25"/>
    </row>
    <row r="116" spans="1:14" hidden="1" x14ac:dyDescent="0.2">
      <c r="A116" s="25"/>
      <c r="B116" s="25"/>
      <c r="C116" s="25"/>
      <c r="D116" s="25"/>
      <c r="E116" s="26"/>
      <c r="F116" s="26"/>
      <c r="G116" s="26"/>
      <c r="H116" s="26"/>
      <c r="I116" s="26"/>
      <c r="J116" s="26"/>
      <c r="K116" s="26"/>
      <c r="L116" s="25"/>
      <c r="M116" s="25"/>
      <c r="N116" s="25"/>
    </row>
    <row r="117" spans="1:14" hidden="1" x14ac:dyDescent="0.2">
      <c r="A117" s="25"/>
      <c r="B117" s="25"/>
      <c r="C117" s="25"/>
      <c r="D117" s="25"/>
      <c r="E117" s="26"/>
      <c r="F117" s="26"/>
      <c r="G117" s="26"/>
      <c r="H117" s="26"/>
      <c r="I117" s="26"/>
      <c r="J117" s="26"/>
      <c r="K117" s="26"/>
      <c r="L117" s="25"/>
      <c r="M117" s="25"/>
      <c r="N117" s="25"/>
    </row>
    <row r="118" spans="1:14" hidden="1" x14ac:dyDescent="0.2">
      <c r="A118" s="25"/>
      <c r="B118" s="25"/>
      <c r="C118" s="25"/>
      <c r="D118" s="25"/>
      <c r="E118" s="26"/>
      <c r="F118" s="26"/>
      <c r="G118" s="26"/>
      <c r="H118" s="26"/>
      <c r="I118" s="26"/>
      <c r="J118" s="26"/>
      <c r="K118" s="26"/>
      <c r="L118" s="25"/>
      <c r="M118" s="25"/>
      <c r="N118" s="25"/>
    </row>
    <row r="119" spans="1:14" hidden="1" x14ac:dyDescent="0.2">
      <c r="A119" s="25"/>
      <c r="B119" s="25"/>
      <c r="C119" s="25"/>
      <c r="D119" s="25"/>
      <c r="E119" s="26"/>
      <c r="F119" s="26"/>
      <c r="G119" s="26"/>
      <c r="H119" s="26"/>
      <c r="I119" s="26"/>
      <c r="J119" s="26"/>
      <c r="K119" s="26"/>
      <c r="L119" s="25"/>
      <c r="M119" s="25"/>
      <c r="N119" s="25"/>
    </row>
    <row r="120" spans="1:14" hidden="1" x14ac:dyDescent="0.2">
      <c r="A120" s="25"/>
      <c r="B120" s="25"/>
      <c r="C120" s="25"/>
      <c r="D120" s="25"/>
      <c r="E120" s="26"/>
      <c r="F120" s="26"/>
      <c r="G120" s="26"/>
      <c r="H120" s="26"/>
      <c r="I120" s="26"/>
      <c r="J120" s="26"/>
      <c r="K120" s="26"/>
      <c r="L120" s="25"/>
      <c r="M120" s="25"/>
      <c r="N120" s="25"/>
    </row>
    <row r="121" spans="1:14" hidden="1" x14ac:dyDescent="0.2">
      <c r="A121" s="25"/>
      <c r="B121" s="25"/>
      <c r="C121" s="25"/>
      <c r="D121" s="25"/>
      <c r="E121" s="26"/>
      <c r="F121" s="26"/>
      <c r="G121" s="26"/>
      <c r="H121" s="26"/>
      <c r="I121" s="26"/>
      <c r="J121" s="26"/>
      <c r="K121" s="26"/>
      <c r="L121" s="25"/>
      <c r="M121" s="25"/>
      <c r="N121" s="25"/>
    </row>
    <row r="122" spans="1:14" hidden="1" x14ac:dyDescent="0.2">
      <c r="A122" s="25"/>
      <c r="B122" s="25"/>
      <c r="C122" s="25"/>
      <c r="D122" s="25"/>
      <c r="E122" s="26"/>
      <c r="F122" s="26"/>
      <c r="G122" s="26"/>
      <c r="H122" s="26"/>
      <c r="I122" s="26"/>
      <c r="J122" s="26"/>
      <c r="K122" s="26"/>
      <c r="L122" s="25"/>
      <c r="M122" s="25"/>
      <c r="N122" s="25"/>
    </row>
    <row r="123" spans="1:14" hidden="1" x14ac:dyDescent="0.2">
      <c r="A123" s="25"/>
      <c r="B123" s="25"/>
      <c r="C123" s="25"/>
      <c r="D123" s="25"/>
      <c r="E123" s="26"/>
      <c r="F123" s="26"/>
      <c r="G123" s="26"/>
      <c r="H123" s="26"/>
      <c r="I123" s="26"/>
      <c r="J123" s="26"/>
      <c r="K123" s="26"/>
      <c r="L123" s="25"/>
      <c r="M123" s="25"/>
      <c r="N123" s="25"/>
    </row>
    <row r="124" spans="1:14" hidden="1" x14ac:dyDescent="0.2">
      <c r="A124" s="25"/>
      <c r="B124" s="25"/>
      <c r="C124" s="25"/>
      <c r="D124" s="25"/>
      <c r="E124" s="26"/>
      <c r="F124" s="26"/>
      <c r="G124" s="26"/>
      <c r="H124" s="26"/>
      <c r="I124" s="26"/>
      <c r="J124" s="26"/>
      <c r="K124" s="26"/>
      <c r="L124" s="25"/>
      <c r="M124" s="25"/>
      <c r="N124" s="25"/>
    </row>
    <row r="125" spans="1:14" hidden="1" x14ac:dyDescent="0.2">
      <c r="A125" s="25"/>
      <c r="B125" s="25"/>
      <c r="C125" s="25"/>
      <c r="D125" s="25"/>
      <c r="E125" s="26"/>
      <c r="F125" s="26"/>
      <c r="G125" s="26"/>
      <c r="H125" s="26"/>
      <c r="I125" s="26"/>
      <c r="J125" s="26"/>
      <c r="K125" s="26"/>
      <c r="L125" s="25"/>
      <c r="M125" s="25"/>
      <c r="N125" s="25"/>
    </row>
    <row r="126" spans="1:14" hidden="1" x14ac:dyDescent="0.2">
      <c r="A126" s="25"/>
      <c r="B126" s="25"/>
      <c r="C126" s="25"/>
      <c r="D126" s="25"/>
      <c r="E126" s="26"/>
      <c r="F126" s="26"/>
      <c r="G126" s="26"/>
      <c r="H126" s="26"/>
      <c r="I126" s="26"/>
      <c r="J126" s="26"/>
      <c r="K126" s="26"/>
      <c r="L126" s="25"/>
      <c r="M126" s="25"/>
      <c r="N126" s="25"/>
    </row>
    <row r="127" spans="1:14" hidden="1" x14ac:dyDescent="0.2">
      <c r="A127" s="25"/>
      <c r="B127" s="25"/>
      <c r="C127" s="25"/>
      <c r="D127" s="25"/>
      <c r="E127" s="26"/>
      <c r="F127" s="26"/>
      <c r="G127" s="26"/>
      <c r="H127" s="26"/>
      <c r="I127" s="26"/>
      <c r="J127" s="26"/>
      <c r="K127" s="26"/>
      <c r="L127" s="25"/>
      <c r="M127" s="25"/>
      <c r="N127" s="25"/>
    </row>
    <row r="128" spans="1:14" hidden="1" x14ac:dyDescent="0.2">
      <c r="A128" s="25"/>
      <c r="B128" s="25"/>
      <c r="C128" s="25"/>
      <c r="D128" s="25"/>
      <c r="E128" s="26"/>
      <c r="F128" s="26"/>
      <c r="G128" s="26"/>
      <c r="H128" s="26"/>
      <c r="I128" s="26"/>
      <c r="J128" s="26"/>
      <c r="K128" s="26"/>
      <c r="L128" s="25"/>
      <c r="M128" s="25"/>
      <c r="N128" s="25"/>
    </row>
    <row r="129" spans="1:14" hidden="1" x14ac:dyDescent="0.2">
      <c r="A129" s="25"/>
      <c r="B129" s="25"/>
      <c r="C129" s="25"/>
      <c r="D129" s="25"/>
      <c r="E129" s="26"/>
      <c r="F129" s="26"/>
      <c r="G129" s="26"/>
      <c r="H129" s="26"/>
      <c r="I129" s="26"/>
      <c r="J129" s="26"/>
      <c r="K129" s="26"/>
      <c r="L129" s="25"/>
      <c r="M129" s="25"/>
      <c r="N129" s="25"/>
    </row>
    <row r="130" spans="1:14" hidden="1" x14ac:dyDescent="0.2">
      <c r="A130" s="25"/>
      <c r="B130" s="25"/>
      <c r="C130" s="25"/>
      <c r="D130" s="25"/>
      <c r="E130" s="26"/>
      <c r="F130" s="26"/>
      <c r="G130" s="26"/>
      <c r="H130" s="26"/>
      <c r="I130" s="26"/>
      <c r="J130" s="26"/>
      <c r="K130" s="26"/>
      <c r="L130" s="25"/>
      <c r="M130" s="25"/>
      <c r="N130" s="25"/>
    </row>
    <row r="131" spans="1:14" hidden="1" x14ac:dyDescent="0.2">
      <c r="A131" s="25"/>
      <c r="B131" s="25"/>
      <c r="C131" s="25"/>
      <c r="D131" s="25"/>
      <c r="E131" s="26"/>
      <c r="F131" s="26"/>
      <c r="G131" s="26"/>
      <c r="H131" s="26"/>
      <c r="I131" s="26"/>
      <c r="J131" s="26"/>
      <c r="K131" s="26"/>
      <c r="L131" s="25"/>
      <c r="M131" s="25"/>
      <c r="N131" s="25"/>
    </row>
    <row r="132" spans="1:14" hidden="1" x14ac:dyDescent="0.2">
      <c r="A132" s="25"/>
      <c r="B132" s="25"/>
      <c r="C132" s="25"/>
      <c r="D132" s="25"/>
      <c r="E132" s="26"/>
      <c r="F132" s="26"/>
      <c r="G132" s="26"/>
      <c r="H132" s="26"/>
      <c r="I132" s="26"/>
      <c r="J132" s="26"/>
      <c r="K132" s="26"/>
      <c r="L132" s="25"/>
      <c r="M132" s="25"/>
      <c r="N132" s="25"/>
    </row>
    <row r="133" spans="1:14" hidden="1" x14ac:dyDescent="0.2">
      <c r="A133" s="25"/>
      <c r="B133" s="25"/>
      <c r="C133" s="25"/>
      <c r="D133" s="25"/>
      <c r="E133" s="26"/>
      <c r="F133" s="26"/>
      <c r="G133" s="26"/>
      <c r="H133" s="26"/>
      <c r="I133" s="26"/>
      <c r="J133" s="26"/>
      <c r="K133" s="26"/>
      <c r="L133" s="25"/>
      <c r="M133" s="25"/>
      <c r="N133" s="25"/>
    </row>
    <row r="134" spans="1:14" hidden="1" x14ac:dyDescent="0.2">
      <c r="A134" s="25"/>
      <c r="B134" s="25"/>
      <c r="C134" s="25"/>
      <c r="D134" s="25"/>
      <c r="E134" s="26"/>
      <c r="F134" s="26"/>
      <c r="G134" s="26"/>
      <c r="H134" s="26"/>
      <c r="I134" s="26"/>
      <c r="J134" s="26"/>
      <c r="K134" s="26"/>
      <c r="L134" s="25"/>
      <c r="M134" s="25"/>
      <c r="N134" s="25"/>
    </row>
    <row r="135" spans="1:14" hidden="1" x14ac:dyDescent="0.2">
      <c r="A135" s="25"/>
      <c r="B135" s="25"/>
      <c r="C135" s="25"/>
      <c r="D135" s="25"/>
      <c r="E135" s="26"/>
      <c r="F135" s="26"/>
      <c r="G135" s="26"/>
      <c r="H135" s="26"/>
      <c r="I135" s="26"/>
      <c r="J135" s="26"/>
      <c r="K135" s="26"/>
      <c r="L135" s="25"/>
      <c r="M135" s="25"/>
      <c r="N135" s="25"/>
    </row>
    <row r="136" spans="1:14" hidden="1" x14ac:dyDescent="0.2">
      <c r="A136" s="25"/>
      <c r="B136" s="25"/>
      <c r="C136" s="25"/>
      <c r="D136" s="25"/>
      <c r="E136" s="26"/>
      <c r="F136" s="26"/>
      <c r="G136" s="26"/>
      <c r="H136" s="26"/>
      <c r="I136" s="26"/>
      <c r="J136" s="26"/>
      <c r="K136" s="26"/>
      <c r="L136" s="25"/>
      <c r="M136" s="25"/>
      <c r="N136" s="25"/>
    </row>
    <row r="137" spans="1:14" hidden="1" x14ac:dyDescent="0.2">
      <c r="A137" s="25"/>
      <c r="B137" s="25"/>
      <c r="C137" s="25"/>
      <c r="D137" s="25"/>
      <c r="E137" s="26"/>
      <c r="F137" s="26"/>
      <c r="G137" s="26"/>
      <c r="H137" s="26"/>
      <c r="I137" s="26"/>
      <c r="J137" s="26"/>
      <c r="K137" s="26"/>
      <c r="L137" s="25"/>
      <c r="M137" s="25"/>
      <c r="N137" s="25"/>
    </row>
    <row r="138" spans="1:14" hidden="1" x14ac:dyDescent="0.2">
      <c r="A138" s="25"/>
      <c r="B138" s="25"/>
      <c r="C138" s="25"/>
      <c r="D138" s="25"/>
      <c r="E138" s="26"/>
      <c r="F138" s="26"/>
      <c r="G138" s="26"/>
      <c r="H138" s="26"/>
      <c r="I138" s="26"/>
      <c r="J138" s="26"/>
      <c r="K138" s="26"/>
      <c r="L138" s="25"/>
      <c r="M138" s="25"/>
      <c r="N138" s="25"/>
    </row>
    <row r="139" spans="1:14" hidden="1" x14ac:dyDescent="0.2">
      <c r="A139" s="25"/>
      <c r="B139" s="25"/>
      <c r="C139" s="25"/>
      <c r="D139" s="25"/>
      <c r="E139" s="26"/>
      <c r="F139" s="26"/>
      <c r="G139" s="26"/>
      <c r="H139" s="26"/>
      <c r="I139" s="26"/>
      <c r="J139" s="26"/>
      <c r="K139" s="26"/>
      <c r="L139" s="25"/>
      <c r="M139" s="25"/>
      <c r="N139" s="25"/>
    </row>
    <row r="140" spans="1:14" hidden="1" x14ac:dyDescent="0.2">
      <c r="A140" s="25"/>
      <c r="B140" s="25"/>
      <c r="C140" s="25"/>
      <c r="D140" s="25"/>
      <c r="E140" s="26"/>
      <c r="F140" s="26"/>
      <c r="G140" s="26"/>
      <c r="H140" s="26"/>
      <c r="I140" s="26"/>
      <c r="J140" s="26"/>
      <c r="K140" s="26"/>
      <c r="L140" s="25"/>
      <c r="M140" s="25"/>
      <c r="N140" s="25"/>
    </row>
    <row r="141" spans="1:14" hidden="1" x14ac:dyDescent="0.2">
      <c r="A141" s="25"/>
      <c r="B141" s="25"/>
      <c r="C141" s="25"/>
      <c r="D141" s="25"/>
      <c r="E141" s="26"/>
      <c r="F141" s="26"/>
      <c r="G141" s="26"/>
      <c r="H141" s="26"/>
      <c r="I141" s="26"/>
      <c r="J141" s="26"/>
      <c r="K141" s="26"/>
      <c r="L141" s="25"/>
      <c r="M141" s="25"/>
      <c r="N141" s="25"/>
    </row>
    <row r="142" spans="1:14" hidden="1" x14ac:dyDescent="0.2">
      <c r="A142" s="25"/>
      <c r="B142" s="25"/>
      <c r="C142" s="25"/>
      <c r="D142" s="25"/>
      <c r="E142" s="26"/>
      <c r="F142" s="26"/>
      <c r="G142" s="26"/>
      <c r="H142" s="26"/>
      <c r="I142" s="26"/>
      <c r="J142" s="26"/>
      <c r="K142" s="26"/>
      <c r="L142" s="25"/>
      <c r="M142" s="25"/>
      <c r="N142" s="25"/>
    </row>
    <row r="143" spans="1:14" hidden="1" x14ac:dyDescent="0.2">
      <c r="A143" s="25"/>
      <c r="B143" s="25"/>
      <c r="C143" s="25"/>
      <c r="D143" s="25"/>
      <c r="E143" s="26"/>
      <c r="F143" s="26"/>
      <c r="G143" s="26"/>
      <c r="H143" s="26"/>
      <c r="I143" s="26"/>
      <c r="J143" s="26"/>
      <c r="K143" s="26"/>
      <c r="L143" s="25"/>
      <c r="M143" s="25"/>
      <c r="N143" s="25"/>
    </row>
    <row r="144" spans="1:14" hidden="1" x14ac:dyDescent="0.2">
      <c r="A144" s="25"/>
      <c r="B144" s="25"/>
      <c r="C144" s="25"/>
      <c r="D144" s="25"/>
      <c r="E144" s="26"/>
      <c r="F144" s="26"/>
      <c r="G144" s="26"/>
      <c r="H144" s="26"/>
      <c r="I144" s="26"/>
      <c r="J144" s="26"/>
      <c r="K144" s="26"/>
      <c r="L144" s="25"/>
      <c r="M144" s="25"/>
      <c r="N144" s="25"/>
    </row>
    <row r="145" spans="1:14" hidden="1" x14ac:dyDescent="0.2">
      <c r="A145" s="25"/>
      <c r="B145" s="25"/>
      <c r="C145" s="25"/>
      <c r="D145" s="25"/>
      <c r="E145" s="26"/>
      <c r="F145" s="26"/>
      <c r="G145" s="26"/>
      <c r="H145" s="26"/>
      <c r="I145" s="26"/>
      <c r="J145" s="26"/>
      <c r="K145" s="26"/>
      <c r="L145" s="25"/>
      <c r="M145" s="25"/>
      <c r="N145" s="25"/>
    </row>
    <row r="146" spans="1:14" hidden="1" x14ac:dyDescent="0.2">
      <c r="A146" s="25"/>
      <c r="B146" s="25"/>
      <c r="C146" s="25"/>
      <c r="D146" s="25"/>
      <c r="E146" s="26"/>
      <c r="F146" s="26"/>
      <c r="G146" s="26"/>
      <c r="H146" s="26"/>
      <c r="I146" s="26"/>
      <c r="J146" s="26"/>
      <c r="K146" s="26"/>
      <c r="L146" s="25"/>
      <c r="M146" s="25"/>
      <c r="N146" s="25"/>
    </row>
    <row r="147" spans="1:14" hidden="1" x14ac:dyDescent="0.2">
      <c r="A147" s="25"/>
      <c r="B147" s="25"/>
      <c r="C147" s="25"/>
      <c r="D147" s="25"/>
      <c r="E147" s="26"/>
      <c r="F147" s="26"/>
      <c r="G147" s="26"/>
      <c r="H147" s="26"/>
      <c r="I147" s="26"/>
      <c r="J147" s="26"/>
      <c r="K147" s="26"/>
      <c r="L147" s="25"/>
      <c r="M147" s="25"/>
      <c r="N147" s="25"/>
    </row>
    <row r="148" spans="1:14" hidden="1" x14ac:dyDescent="0.2">
      <c r="A148" s="25"/>
      <c r="B148" s="25"/>
      <c r="C148" s="25"/>
      <c r="D148" s="25"/>
      <c r="E148" s="26"/>
      <c r="F148" s="26"/>
      <c r="G148" s="26"/>
      <c r="H148" s="26"/>
      <c r="I148" s="26"/>
      <c r="J148" s="26"/>
      <c r="K148" s="26"/>
      <c r="L148" s="25"/>
      <c r="M148" s="25"/>
      <c r="N148" s="25"/>
    </row>
    <row r="149" spans="1:14" hidden="1" x14ac:dyDescent="0.2">
      <c r="A149" s="25"/>
      <c r="B149" s="25"/>
      <c r="C149" s="25"/>
      <c r="D149" s="25"/>
      <c r="E149" s="26"/>
      <c r="F149" s="26"/>
      <c r="G149" s="26"/>
      <c r="H149" s="26"/>
      <c r="I149" s="26"/>
      <c r="J149" s="26"/>
      <c r="K149" s="26"/>
      <c r="L149" s="25"/>
      <c r="M149" s="25"/>
      <c r="N149" s="25"/>
    </row>
    <row r="150" spans="1:14" hidden="1" x14ac:dyDescent="0.2">
      <c r="A150" s="25"/>
      <c r="B150" s="25"/>
      <c r="C150" s="25"/>
      <c r="D150" s="25"/>
      <c r="E150" s="26"/>
      <c r="F150" s="26"/>
      <c r="G150" s="26"/>
      <c r="H150" s="26"/>
      <c r="I150" s="26"/>
      <c r="J150" s="26"/>
      <c r="K150" s="26"/>
      <c r="L150" s="25"/>
      <c r="M150" s="25"/>
      <c r="N150" s="25"/>
    </row>
    <row r="151" spans="1:14" hidden="1" x14ac:dyDescent="0.2">
      <c r="A151" s="25"/>
      <c r="B151" s="25"/>
      <c r="C151" s="25"/>
      <c r="D151" s="25"/>
      <c r="E151" s="26"/>
      <c r="F151" s="26"/>
      <c r="G151" s="26"/>
      <c r="H151" s="26"/>
      <c r="I151" s="26"/>
      <c r="J151" s="26"/>
      <c r="K151" s="26"/>
      <c r="L151" s="25"/>
      <c r="M151" s="25"/>
      <c r="N151" s="25"/>
    </row>
    <row r="152" spans="1:14" hidden="1" x14ac:dyDescent="0.2">
      <c r="A152" s="25"/>
      <c r="B152" s="25"/>
      <c r="C152" s="25"/>
      <c r="D152" s="25"/>
      <c r="E152" s="26"/>
      <c r="F152" s="26"/>
      <c r="G152" s="26"/>
      <c r="H152" s="26"/>
      <c r="I152" s="26"/>
      <c r="J152" s="26"/>
      <c r="K152" s="26"/>
      <c r="L152" s="25"/>
      <c r="M152" s="25"/>
      <c r="N152" s="25"/>
    </row>
    <row r="153" spans="1:14" hidden="1" x14ac:dyDescent="0.2">
      <c r="A153" s="25"/>
      <c r="B153" s="25"/>
      <c r="C153" s="25"/>
      <c r="D153" s="25"/>
      <c r="E153" s="26"/>
      <c r="F153" s="26"/>
      <c r="G153" s="26"/>
      <c r="H153" s="26"/>
      <c r="I153" s="26"/>
      <c r="J153" s="26"/>
      <c r="K153" s="26"/>
      <c r="L153" s="25"/>
      <c r="M153" s="25"/>
      <c r="N153" s="25"/>
    </row>
    <row r="154" spans="1:14" hidden="1" x14ac:dyDescent="0.2">
      <c r="A154" s="25"/>
      <c r="B154" s="25"/>
      <c r="C154" s="25"/>
      <c r="D154" s="25"/>
      <c r="E154" s="26"/>
      <c r="F154" s="26"/>
      <c r="G154" s="26"/>
      <c r="H154" s="26"/>
      <c r="I154" s="26"/>
      <c r="J154" s="26"/>
      <c r="K154" s="26"/>
      <c r="L154" s="25"/>
      <c r="M154" s="25"/>
      <c r="N154" s="25"/>
    </row>
    <row r="155" spans="1:14" hidden="1" x14ac:dyDescent="0.2">
      <c r="A155" s="25"/>
      <c r="B155" s="25"/>
      <c r="C155" s="25"/>
      <c r="D155" s="25"/>
      <c r="E155" s="26"/>
      <c r="F155" s="26"/>
      <c r="G155" s="26"/>
      <c r="H155" s="26"/>
      <c r="I155" s="26"/>
      <c r="J155" s="26"/>
      <c r="K155" s="26"/>
      <c r="L155" s="25"/>
      <c r="M155" s="25"/>
      <c r="N155" s="25"/>
    </row>
    <row r="156" spans="1:14" hidden="1" x14ac:dyDescent="0.2">
      <c r="A156" s="25"/>
      <c r="B156" s="25"/>
      <c r="C156" s="25"/>
      <c r="D156" s="25"/>
      <c r="E156" s="26"/>
      <c r="F156" s="26"/>
      <c r="G156" s="26"/>
      <c r="H156" s="26"/>
      <c r="I156" s="26"/>
      <c r="J156" s="26"/>
      <c r="K156" s="26"/>
      <c r="L156" s="25"/>
      <c r="M156" s="25"/>
      <c r="N156" s="25"/>
    </row>
    <row r="157" spans="1:14" hidden="1" x14ac:dyDescent="0.2">
      <c r="A157" s="25"/>
      <c r="B157" s="25"/>
      <c r="C157" s="25"/>
      <c r="D157" s="25"/>
      <c r="E157" s="26"/>
      <c r="F157" s="26"/>
      <c r="G157" s="26"/>
      <c r="H157" s="26"/>
      <c r="I157" s="26"/>
      <c r="J157" s="26"/>
      <c r="K157" s="26"/>
      <c r="L157" s="25"/>
      <c r="M157" s="25"/>
      <c r="N157" s="25"/>
    </row>
    <row r="158" spans="1:14" hidden="1" x14ac:dyDescent="0.2">
      <c r="A158" s="25"/>
      <c r="B158" s="25"/>
      <c r="C158" s="25"/>
      <c r="D158" s="25"/>
      <c r="E158" s="26"/>
      <c r="F158" s="26"/>
      <c r="G158" s="26"/>
      <c r="H158" s="26"/>
      <c r="I158" s="26"/>
      <c r="J158" s="26"/>
      <c r="K158" s="26"/>
      <c r="L158" s="25"/>
      <c r="M158" s="25"/>
      <c r="N158" s="25"/>
    </row>
    <row r="159" spans="1:14" hidden="1" x14ac:dyDescent="0.2">
      <c r="A159" s="25"/>
      <c r="B159" s="25"/>
      <c r="C159" s="25"/>
      <c r="D159" s="25"/>
      <c r="E159" s="26"/>
      <c r="F159" s="26"/>
      <c r="G159" s="26"/>
      <c r="H159" s="26"/>
      <c r="I159" s="26"/>
      <c r="J159" s="26"/>
      <c r="K159" s="26"/>
      <c r="L159" s="25"/>
      <c r="M159" s="25"/>
      <c r="N159" s="25"/>
    </row>
    <row r="160" spans="1:14" hidden="1" x14ac:dyDescent="0.2">
      <c r="A160" s="25"/>
      <c r="B160" s="25"/>
      <c r="C160" s="25"/>
      <c r="D160" s="25"/>
      <c r="E160" s="26"/>
      <c r="F160" s="26"/>
      <c r="G160" s="26"/>
      <c r="H160" s="26"/>
      <c r="I160" s="26"/>
      <c r="J160" s="26"/>
      <c r="K160" s="26"/>
      <c r="L160" s="25"/>
      <c r="M160" s="25"/>
      <c r="N160" s="25"/>
    </row>
    <row r="161" spans="1:14" hidden="1" x14ac:dyDescent="0.2">
      <c r="A161" s="25"/>
      <c r="B161" s="25"/>
      <c r="C161" s="25"/>
      <c r="D161" s="25"/>
      <c r="E161" s="26"/>
      <c r="F161" s="26"/>
      <c r="G161" s="26"/>
      <c r="H161" s="26"/>
      <c r="I161" s="26"/>
      <c r="J161" s="26"/>
      <c r="K161" s="26"/>
      <c r="L161" s="25"/>
      <c r="M161" s="25"/>
      <c r="N161" s="25"/>
    </row>
    <row r="162" spans="1:14" hidden="1" x14ac:dyDescent="0.2">
      <c r="A162" s="25"/>
      <c r="B162" s="25"/>
      <c r="C162" s="25"/>
      <c r="D162" s="25"/>
      <c r="E162" s="26"/>
      <c r="F162" s="26"/>
      <c r="G162" s="26"/>
      <c r="H162" s="26"/>
      <c r="I162" s="26"/>
      <c r="J162" s="26"/>
      <c r="K162" s="26"/>
      <c r="L162" s="25"/>
      <c r="M162" s="25"/>
      <c r="N162" s="25"/>
    </row>
    <row r="163" spans="1:14" hidden="1" x14ac:dyDescent="0.2">
      <c r="A163" s="25"/>
      <c r="B163" s="25"/>
      <c r="C163" s="25"/>
      <c r="D163" s="25"/>
      <c r="E163" s="26"/>
      <c r="F163" s="26"/>
      <c r="G163" s="26"/>
      <c r="H163" s="26"/>
      <c r="I163" s="26"/>
      <c r="J163" s="26"/>
      <c r="K163" s="26"/>
      <c r="L163" s="25"/>
      <c r="M163" s="25"/>
      <c r="N163" s="25"/>
    </row>
    <row r="164" spans="1:14" hidden="1" x14ac:dyDescent="0.2">
      <c r="A164" s="25"/>
      <c r="B164" s="25"/>
      <c r="C164" s="25"/>
      <c r="D164" s="25"/>
      <c r="E164" s="26"/>
      <c r="F164" s="26"/>
      <c r="G164" s="26"/>
      <c r="H164" s="26"/>
      <c r="I164" s="26"/>
      <c r="J164" s="26"/>
      <c r="K164" s="26"/>
      <c r="L164" s="25"/>
      <c r="M164" s="25"/>
      <c r="N164" s="25"/>
    </row>
    <row r="165" spans="1:14" hidden="1" x14ac:dyDescent="0.2">
      <c r="A165" s="25"/>
      <c r="B165" s="25"/>
      <c r="C165" s="25"/>
      <c r="D165" s="25"/>
      <c r="E165" s="26"/>
      <c r="F165" s="26"/>
      <c r="G165" s="26"/>
      <c r="H165" s="26"/>
      <c r="I165" s="26"/>
      <c r="J165" s="26"/>
      <c r="K165" s="26"/>
      <c r="L165" s="25"/>
      <c r="M165" s="25"/>
      <c r="N165" s="25"/>
    </row>
    <row r="166" spans="1:14" hidden="1" x14ac:dyDescent="0.2">
      <c r="A166" s="25"/>
      <c r="B166" s="25"/>
      <c r="C166" s="25"/>
      <c r="D166" s="25"/>
      <c r="E166" s="26"/>
      <c r="F166" s="26"/>
      <c r="G166" s="26"/>
      <c r="H166" s="26"/>
      <c r="I166" s="26"/>
      <c r="J166" s="26"/>
      <c r="K166" s="26"/>
      <c r="L166" s="25"/>
      <c r="M166" s="25"/>
      <c r="N166" s="25"/>
    </row>
    <row r="167" spans="1:14" hidden="1" x14ac:dyDescent="0.2">
      <c r="A167" s="25"/>
      <c r="B167" s="25"/>
      <c r="C167" s="25"/>
      <c r="D167" s="25"/>
      <c r="E167" s="26"/>
      <c r="F167" s="26"/>
      <c r="G167" s="26"/>
      <c r="H167" s="26"/>
      <c r="I167" s="26"/>
      <c r="J167" s="26"/>
      <c r="K167" s="26"/>
      <c r="L167" s="25"/>
      <c r="M167" s="25"/>
      <c r="N167" s="25"/>
    </row>
    <row r="168" spans="1:14" hidden="1" x14ac:dyDescent="0.2">
      <c r="A168" s="25"/>
      <c r="B168" s="25"/>
      <c r="C168" s="25"/>
      <c r="D168" s="25"/>
      <c r="E168" s="26"/>
      <c r="F168" s="26"/>
      <c r="G168" s="26"/>
      <c r="H168" s="26"/>
      <c r="I168" s="26"/>
      <c r="J168" s="26"/>
      <c r="K168" s="26"/>
      <c r="L168" s="25"/>
      <c r="M168" s="25"/>
      <c r="N168" s="25"/>
    </row>
    <row r="169" spans="1:14" hidden="1" x14ac:dyDescent="0.2">
      <c r="A169" s="25"/>
      <c r="B169" s="25"/>
      <c r="C169" s="25"/>
      <c r="D169" s="25"/>
      <c r="E169" s="26"/>
      <c r="F169" s="26"/>
      <c r="G169" s="26"/>
      <c r="H169" s="26"/>
      <c r="I169" s="26"/>
      <c r="J169" s="26"/>
      <c r="K169" s="26"/>
      <c r="L169" s="25"/>
      <c r="M169" s="25"/>
      <c r="N169" s="25"/>
    </row>
    <row r="170" spans="1:14" hidden="1" x14ac:dyDescent="0.2">
      <c r="A170" s="25"/>
      <c r="B170" s="25"/>
      <c r="C170" s="25"/>
      <c r="D170" s="25"/>
      <c r="E170" s="26"/>
      <c r="F170" s="26"/>
      <c r="G170" s="26"/>
      <c r="H170" s="26"/>
      <c r="I170" s="26"/>
      <c r="J170" s="26"/>
      <c r="K170" s="26"/>
      <c r="L170" s="25"/>
      <c r="M170" s="25"/>
      <c r="N170" s="25"/>
    </row>
    <row r="171" spans="1:14" hidden="1" x14ac:dyDescent="0.2">
      <c r="A171" s="25"/>
      <c r="B171" s="25"/>
      <c r="C171" s="25"/>
      <c r="D171" s="25"/>
      <c r="E171" s="26"/>
      <c r="F171" s="26"/>
      <c r="G171" s="26"/>
      <c r="H171" s="26"/>
      <c r="I171" s="26"/>
      <c r="J171" s="26"/>
      <c r="K171" s="26"/>
      <c r="L171" s="25"/>
      <c r="M171" s="25"/>
      <c r="N171" s="25"/>
    </row>
    <row r="172" spans="1:14" hidden="1" x14ac:dyDescent="0.2">
      <c r="A172" s="25"/>
      <c r="B172" s="25"/>
      <c r="C172" s="25"/>
      <c r="D172" s="25"/>
      <c r="E172" s="26"/>
      <c r="F172" s="26"/>
      <c r="G172" s="26"/>
      <c r="H172" s="26"/>
      <c r="I172" s="26"/>
      <c r="J172" s="26"/>
      <c r="K172" s="26"/>
      <c r="L172" s="25"/>
      <c r="M172" s="25"/>
      <c r="N172" s="25"/>
    </row>
    <row r="173" spans="1:14" hidden="1" x14ac:dyDescent="0.2">
      <c r="A173" s="25"/>
      <c r="B173" s="25"/>
      <c r="C173" s="25"/>
      <c r="D173" s="25"/>
      <c r="E173" s="26"/>
      <c r="F173" s="26"/>
      <c r="G173" s="26"/>
      <c r="H173" s="26"/>
      <c r="I173" s="26"/>
      <c r="J173" s="26"/>
      <c r="K173" s="26"/>
      <c r="L173" s="25"/>
      <c r="M173" s="25"/>
      <c r="N173" s="25"/>
    </row>
    <row r="174" spans="1:14" hidden="1" x14ac:dyDescent="0.2">
      <c r="A174" s="25"/>
      <c r="B174" s="25"/>
      <c r="C174" s="25"/>
      <c r="D174" s="25"/>
      <c r="E174" s="26"/>
      <c r="F174" s="26"/>
      <c r="G174" s="26"/>
      <c r="H174" s="26"/>
      <c r="I174" s="26"/>
      <c r="J174" s="26"/>
      <c r="K174" s="26"/>
      <c r="L174" s="25"/>
      <c r="M174" s="25"/>
      <c r="N174" s="25"/>
    </row>
    <row r="175" spans="1:14" hidden="1" x14ac:dyDescent="0.2">
      <c r="A175" s="25"/>
      <c r="B175" s="25"/>
      <c r="C175" s="25"/>
      <c r="D175" s="25"/>
      <c r="E175" s="26"/>
      <c r="F175" s="26"/>
      <c r="G175" s="26"/>
      <c r="H175" s="26"/>
      <c r="I175" s="26"/>
      <c r="J175" s="26"/>
      <c r="K175" s="26"/>
      <c r="L175" s="25"/>
      <c r="M175" s="25"/>
      <c r="N175" s="25"/>
    </row>
    <row r="176" spans="1:14" hidden="1" x14ac:dyDescent="0.2">
      <c r="A176" s="25"/>
      <c r="B176" s="25"/>
      <c r="C176" s="25"/>
      <c r="D176" s="25"/>
      <c r="E176" s="26"/>
      <c r="F176" s="26"/>
      <c r="G176" s="26"/>
      <c r="H176" s="26"/>
      <c r="I176" s="26"/>
      <c r="J176" s="26"/>
      <c r="K176" s="26"/>
      <c r="L176" s="25"/>
      <c r="M176" s="25"/>
      <c r="N176" s="25"/>
    </row>
    <row r="177" spans="1:14" hidden="1" x14ac:dyDescent="0.2">
      <c r="A177" s="25"/>
      <c r="B177" s="25"/>
      <c r="C177" s="25"/>
      <c r="D177" s="25"/>
      <c r="E177" s="26"/>
      <c r="F177" s="26"/>
      <c r="G177" s="26"/>
      <c r="H177" s="26"/>
      <c r="I177" s="26"/>
      <c r="J177" s="26"/>
      <c r="K177" s="26"/>
      <c r="L177" s="25"/>
      <c r="M177" s="25"/>
      <c r="N177" s="25"/>
    </row>
    <row r="178" spans="1:14" hidden="1" x14ac:dyDescent="0.2">
      <c r="A178" s="25"/>
      <c r="B178" s="25"/>
      <c r="C178" s="25"/>
      <c r="D178" s="25"/>
      <c r="E178" s="26"/>
      <c r="F178" s="26"/>
      <c r="G178" s="26"/>
      <c r="H178" s="26"/>
      <c r="I178" s="26"/>
      <c r="J178" s="26"/>
      <c r="K178" s="26"/>
      <c r="L178" s="25"/>
      <c r="M178" s="25"/>
      <c r="N178" s="25"/>
    </row>
    <row r="179" spans="1:14" hidden="1" x14ac:dyDescent="0.2">
      <c r="A179" s="25"/>
      <c r="B179" s="25"/>
      <c r="C179" s="25"/>
      <c r="D179" s="25"/>
      <c r="E179" s="26"/>
      <c r="F179" s="26"/>
      <c r="G179" s="26"/>
      <c r="H179" s="26"/>
      <c r="I179" s="26"/>
      <c r="J179" s="26"/>
      <c r="K179" s="26"/>
      <c r="L179" s="25"/>
      <c r="M179" s="25"/>
      <c r="N179" s="25"/>
    </row>
    <row r="180" spans="1:14" hidden="1" x14ac:dyDescent="0.2">
      <c r="A180" s="25"/>
      <c r="B180" s="25"/>
      <c r="C180" s="25"/>
      <c r="D180" s="25"/>
      <c r="E180" s="26"/>
      <c r="F180" s="26"/>
      <c r="G180" s="26"/>
      <c r="H180" s="26"/>
      <c r="I180" s="26"/>
      <c r="J180" s="26"/>
      <c r="K180" s="26"/>
      <c r="L180" s="25"/>
      <c r="M180" s="25"/>
      <c r="N180" s="25"/>
    </row>
    <row r="181" spans="1:14" hidden="1" x14ac:dyDescent="0.2">
      <c r="A181" s="25"/>
      <c r="B181" s="25"/>
      <c r="C181" s="25"/>
      <c r="D181" s="25"/>
      <c r="E181" s="26"/>
      <c r="F181" s="26"/>
      <c r="G181" s="26"/>
      <c r="H181" s="26"/>
      <c r="I181" s="26"/>
      <c r="J181" s="26"/>
      <c r="K181" s="26"/>
      <c r="L181" s="25"/>
      <c r="M181" s="25"/>
      <c r="N181" s="25"/>
    </row>
    <row r="182" spans="1:14" hidden="1" x14ac:dyDescent="0.2">
      <c r="A182" s="25"/>
      <c r="B182" s="25"/>
      <c r="C182" s="25"/>
      <c r="D182" s="25"/>
      <c r="E182" s="26"/>
      <c r="F182" s="26"/>
      <c r="G182" s="26"/>
      <c r="H182" s="26"/>
      <c r="I182" s="26"/>
      <c r="J182" s="26"/>
      <c r="K182" s="26"/>
      <c r="L182" s="25"/>
      <c r="M182" s="25"/>
      <c r="N182" s="25"/>
    </row>
    <row r="183" spans="1:14" hidden="1" x14ac:dyDescent="0.2">
      <c r="A183" s="25"/>
      <c r="B183" s="25"/>
      <c r="C183" s="25"/>
      <c r="D183" s="25"/>
      <c r="E183" s="26"/>
      <c r="F183" s="26"/>
      <c r="G183" s="26"/>
      <c r="H183" s="26"/>
      <c r="I183" s="26"/>
      <c r="J183" s="26"/>
      <c r="K183" s="26"/>
      <c r="L183" s="25"/>
      <c r="M183" s="25"/>
      <c r="N183" s="25"/>
    </row>
    <row r="184" spans="1:14" hidden="1" x14ac:dyDescent="0.2">
      <c r="A184" s="25"/>
      <c r="B184" s="25"/>
      <c r="C184" s="25"/>
      <c r="D184" s="25"/>
      <c r="E184" s="26"/>
      <c r="F184" s="26"/>
      <c r="G184" s="26"/>
      <c r="H184" s="26"/>
      <c r="I184" s="26"/>
      <c r="J184" s="26"/>
      <c r="K184" s="26"/>
      <c r="L184" s="25"/>
      <c r="M184" s="25"/>
      <c r="N184" s="25"/>
    </row>
    <row r="185" spans="1:14" hidden="1" x14ac:dyDescent="0.2">
      <c r="A185" s="25"/>
      <c r="B185" s="25"/>
      <c r="C185" s="25"/>
      <c r="D185" s="25"/>
      <c r="E185" s="26"/>
      <c r="F185" s="26"/>
      <c r="G185" s="26"/>
      <c r="H185" s="26"/>
      <c r="I185" s="26"/>
      <c r="J185" s="26"/>
      <c r="K185" s="26"/>
      <c r="L185" s="25"/>
      <c r="M185" s="25"/>
      <c r="N185" s="25"/>
    </row>
    <row r="186" spans="1:14" hidden="1" x14ac:dyDescent="0.2">
      <c r="A186" s="25"/>
      <c r="B186" s="25"/>
      <c r="C186" s="25"/>
      <c r="D186" s="25"/>
      <c r="E186" s="26"/>
      <c r="F186" s="26"/>
      <c r="G186" s="26"/>
      <c r="H186" s="26"/>
      <c r="I186" s="26"/>
      <c r="J186" s="26"/>
      <c r="K186" s="26"/>
      <c r="L186" s="25"/>
      <c r="M186" s="25"/>
      <c r="N186" s="25"/>
    </row>
    <row r="187" spans="1:14" hidden="1" x14ac:dyDescent="0.2">
      <c r="A187" s="25"/>
      <c r="B187" s="25"/>
      <c r="C187" s="25"/>
      <c r="D187" s="25"/>
      <c r="E187" s="26"/>
      <c r="F187" s="26"/>
      <c r="G187" s="26"/>
      <c r="H187" s="26"/>
      <c r="I187" s="26"/>
      <c r="J187" s="26"/>
      <c r="K187" s="26"/>
      <c r="L187" s="25"/>
      <c r="M187" s="25"/>
      <c r="N187" s="25"/>
    </row>
    <row r="188" spans="1:14" hidden="1" x14ac:dyDescent="0.2">
      <c r="A188" s="25"/>
      <c r="B188" s="25"/>
      <c r="C188" s="25"/>
      <c r="D188" s="25"/>
      <c r="E188" s="26"/>
      <c r="F188" s="26"/>
      <c r="G188" s="26"/>
      <c r="H188" s="26"/>
      <c r="I188" s="26"/>
      <c r="J188" s="26"/>
      <c r="K188" s="26"/>
      <c r="L188" s="25"/>
      <c r="M188" s="25"/>
      <c r="N188" s="25"/>
    </row>
    <row r="189" spans="1:14" hidden="1" x14ac:dyDescent="0.2">
      <c r="A189" s="25"/>
      <c r="B189" s="25"/>
      <c r="C189" s="25"/>
      <c r="D189" s="25"/>
      <c r="E189" s="26"/>
      <c r="F189" s="26"/>
      <c r="G189" s="26"/>
      <c r="H189" s="26"/>
      <c r="I189" s="26"/>
      <c r="J189" s="26"/>
      <c r="K189" s="26"/>
      <c r="L189" s="25"/>
      <c r="M189" s="25"/>
      <c r="N189" s="25"/>
    </row>
    <row r="190" spans="1:14" hidden="1" x14ac:dyDescent="0.2">
      <c r="A190" s="25"/>
      <c r="B190" s="25"/>
      <c r="C190" s="25"/>
      <c r="D190" s="25"/>
      <c r="E190" s="26"/>
      <c r="F190" s="26"/>
      <c r="G190" s="26"/>
      <c r="H190" s="26"/>
      <c r="I190" s="26"/>
      <c r="J190" s="26"/>
      <c r="K190" s="26"/>
      <c r="L190" s="25"/>
      <c r="M190" s="25"/>
      <c r="N190" s="25"/>
    </row>
    <row r="191" spans="1:14" hidden="1" x14ac:dyDescent="0.2">
      <c r="A191" s="25"/>
      <c r="B191" s="25"/>
      <c r="C191" s="25"/>
      <c r="D191" s="25"/>
      <c r="E191" s="26"/>
      <c r="F191" s="26"/>
      <c r="G191" s="26"/>
      <c r="H191" s="26"/>
      <c r="I191" s="26"/>
      <c r="J191" s="26"/>
      <c r="K191" s="26"/>
      <c r="L191" s="25"/>
      <c r="M191" s="25"/>
      <c r="N191" s="25"/>
    </row>
    <row r="192" spans="1:14" hidden="1" x14ac:dyDescent="0.2">
      <c r="A192" s="25"/>
      <c r="B192" s="25"/>
      <c r="C192" s="25"/>
      <c r="D192" s="25"/>
      <c r="E192" s="26"/>
      <c r="F192" s="26"/>
      <c r="G192" s="26"/>
      <c r="H192" s="26"/>
      <c r="I192" s="26"/>
      <c r="J192" s="26"/>
      <c r="K192" s="26"/>
      <c r="L192" s="25"/>
      <c r="M192" s="25"/>
      <c r="N192" s="25"/>
    </row>
    <row r="193" spans="1:14" hidden="1" x14ac:dyDescent="0.2">
      <c r="A193" s="25"/>
      <c r="B193" s="25"/>
      <c r="C193" s="25"/>
      <c r="D193" s="25"/>
      <c r="E193" s="26"/>
      <c r="F193" s="26"/>
      <c r="G193" s="26"/>
      <c r="H193" s="26"/>
      <c r="I193" s="26"/>
      <c r="J193" s="26"/>
      <c r="K193" s="26"/>
      <c r="L193" s="25"/>
      <c r="M193" s="25"/>
      <c r="N193" s="25"/>
    </row>
    <row r="194" spans="1:14" hidden="1" x14ac:dyDescent="0.2">
      <c r="A194" s="25"/>
      <c r="B194" s="25"/>
      <c r="C194" s="25"/>
      <c r="D194" s="25"/>
      <c r="E194" s="26"/>
      <c r="F194" s="26"/>
      <c r="G194" s="26"/>
      <c r="H194" s="26"/>
      <c r="I194" s="26"/>
      <c r="J194" s="26"/>
      <c r="K194" s="26"/>
      <c r="L194" s="25"/>
      <c r="M194" s="25"/>
      <c r="N194" s="25"/>
    </row>
    <row r="195" spans="1:14" hidden="1" x14ac:dyDescent="0.2">
      <c r="A195" s="25"/>
      <c r="B195" s="25"/>
      <c r="C195" s="25"/>
      <c r="D195" s="25"/>
      <c r="E195" s="26"/>
      <c r="F195" s="26"/>
      <c r="G195" s="26"/>
      <c r="H195" s="26"/>
      <c r="I195" s="26"/>
      <c r="J195" s="26"/>
      <c r="K195" s="26"/>
      <c r="L195" s="25"/>
      <c r="M195" s="25"/>
      <c r="N195" s="25"/>
    </row>
    <row r="196" spans="1:14" hidden="1" x14ac:dyDescent="0.2">
      <c r="A196" s="25"/>
      <c r="B196" s="25"/>
      <c r="C196" s="25"/>
      <c r="D196" s="25"/>
      <c r="E196" s="26"/>
      <c r="F196" s="26"/>
      <c r="G196" s="26"/>
      <c r="H196" s="26"/>
      <c r="I196" s="26"/>
      <c r="J196" s="26"/>
      <c r="K196" s="26"/>
      <c r="L196" s="25"/>
      <c r="M196" s="25"/>
      <c r="N196" s="25"/>
    </row>
    <row r="197" spans="1:14" hidden="1" x14ac:dyDescent="0.2">
      <c r="A197" s="25"/>
      <c r="B197" s="25"/>
      <c r="C197" s="25"/>
      <c r="D197" s="25"/>
      <c r="E197" s="26"/>
      <c r="F197" s="26"/>
      <c r="G197" s="26"/>
      <c r="H197" s="26"/>
      <c r="I197" s="26"/>
      <c r="J197" s="26"/>
      <c r="K197" s="26"/>
      <c r="L197" s="25"/>
      <c r="M197" s="25"/>
      <c r="N197" s="25"/>
    </row>
    <row r="198" spans="1:14" hidden="1" x14ac:dyDescent="0.2">
      <c r="A198" s="25"/>
      <c r="B198" s="25"/>
      <c r="C198" s="25"/>
      <c r="D198" s="25"/>
      <c r="E198" s="26"/>
      <c r="F198" s="26"/>
      <c r="G198" s="26"/>
      <c r="H198" s="26"/>
      <c r="I198" s="26"/>
      <c r="J198" s="26"/>
      <c r="K198" s="26"/>
      <c r="L198" s="25"/>
      <c r="M198" s="25"/>
      <c r="N198" s="25"/>
    </row>
    <row r="199" spans="1:14" hidden="1" x14ac:dyDescent="0.2">
      <c r="A199" s="25"/>
      <c r="B199" s="25"/>
      <c r="C199" s="25"/>
      <c r="D199" s="25"/>
      <c r="E199" s="26"/>
      <c r="F199" s="26"/>
      <c r="G199" s="26"/>
      <c r="H199" s="26"/>
      <c r="I199" s="26"/>
      <c r="J199" s="26"/>
      <c r="K199" s="26"/>
      <c r="L199" s="25"/>
      <c r="M199" s="25"/>
      <c r="N199" s="25"/>
    </row>
    <row r="200" spans="1:14" hidden="1" x14ac:dyDescent="0.2">
      <c r="A200" s="25"/>
      <c r="B200" s="25"/>
      <c r="C200" s="25"/>
      <c r="D200" s="25"/>
      <c r="E200" s="26"/>
      <c r="F200" s="26"/>
      <c r="G200" s="26"/>
      <c r="H200" s="26"/>
      <c r="I200" s="26"/>
      <c r="J200" s="26"/>
      <c r="K200" s="26"/>
      <c r="L200" s="25"/>
      <c r="M200" s="25"/>
      <c r="N200" s="25"/>
    </row>
    <row r="201" spans="1:14" hidden="1" x14ac:dyDescent="0.2">
      <c r="A201" s="25"/>
      <c r="B201" s="25"/>
      <c r="C201" s="25"/>
      <c r="D201" s="25"/>
      <c r="E201" s="26"/>
      <c r="F201" s="26"/>
      <c r="G201" s="26"/>
      <c r="H201" s="26"/>
      <c r="I201" s="26"/>
      <c r="J201" s="26"/>
      <c r="K201" s="26"/>
      <c r="L201" s="25"/>
      <c r="M201" s="25"/>
      <c r="N201" s="25"/>
    </row>
    <row r="202" spans="1:14" hidden="1" x14ac:dyDescent="0.2">
      <c r="A202" s="25"/>
      <c r="B202" s="25"/>
      <c r="C202" s="25"/>
      <c r="D202" s="25"/>
      <c r="E202" s="26"/>
      <c r="F202" s="26"/>
      <c r="G202" s="26"/>
      <c r="H202" s="26"/>
      <c r="I202" s="26"/>
      <c r="J202" s="26"/>
      <c r="K202" s="26"/>
      <c r="L202" s="25"/>
      <c r="M202" s="25"/>
      <c r="N202" s="25"/>
    </row>
    <row r="203" spans="1:14" hidden="1" x14ac:dyDescent="0.2">
      <c r="A203" s="25"/>
      <c r="B203" s="25"/>
      <c r="C203" s="25"/>
      <c r="D203" s="25"/>
      <c r="E203" s="26"/>
      <c r="F203" s="26"/>
      <c r="G203" s="26"/>
      <c r="H203" s="26"/>
      <c r="I203" s="26"/>
      <c r="J203" s="26"/>
      <c r="K203" s="26"/>
      <c r="L203" s="25"/>
      <c r="M203" s="25"/>
      <c r="N203" s="25"/>
    </row>
    <row r="204" spans="1:14" hidden="1" x14ac:dyDescent="0.2">
      <c r="A204" s="25"/>
      <c r="B204" s="25"/>
      <c r="C204" s="25"/>
      <c r="D204" s="25"/>
      <c r="E204" s="26"/>
      <c r="F204" s="26"/>
      <c r="G204" s="26"/>
      <c r="H204" s="26"/>
      <c r="I204" s="26"/>
      <c r="J204" s="26"/>
      <c r="K204" s="26"/>
      <c r="L204" s="25"/>
      <c r="M204" s="25"/>
      <c r="N204" s="25"/>
    </row>
    <row r="205" spans="1:14" hidden="1" x14ac:dyDescent="0.2">
      <c r="A205" s="25"/>
      <c r="B205" s="25"/>
      <c r="C205" s="25"/>
      <c r="D205" s="25"/>
      <c r="E205" s="26"/>
      <c r="F205" s="26"/>
      <c r="G205" s="26"/>
      <c r="H205" s="26"/>
      <c r="I205" s="26"/>
      <c r="J205" s="26"/>
      <c r="K205" s="26"/>
      <c r="L205" s="25"/>
      <c r="M205" s="25"/>
      <c r="N205" s="25"/>
    </row>
    <row r="206" spans="1:14" hidden="1" x14ac:dyDescent="0.2">
      <c r="A206" s="25"/>
      <c r="B206" s="25"/>
      <c r="C206" s="25"/>
      <c r="D206" s="25"/>
      <c r="E206" s="26"/>
      <c r="F206" s="26"/>
      <c r="G206" s="26"/>
      <c r="H206" s="26"/>
      <c r="I206" s="26"/>
      <c r="J206" s="26"/>
      <c r="K206" s="26"/>
      <c r="L206" s="25"/>
      <c r="M206" s="25"/>
      <c r="N206" s="25"/>
    </row>
    <row r="207" spans="1:14" hidden="1" x14ac:dyDescent="0.2">
      <c r="A207" s="25"/>
      <c r="B207" s="25"/>
      <c r="C207" s="25"/>
      <c r="D207" s="25"/>
      <c r="E207" s="26"/>
      <c r="F207" s="26"/>
      <c r="G207" s="26"/>
      <c r="H207" s="26"/>
      <c r="I207" s="26"/>
      <c r="J207" s="26"/>
      <c r="K207" s="26"/>
      <c r="L207" s="25"/>
      <c r="M207" s="25"/>
      <c r="N207" s="25"/>
    </row>
    <row r="208" spans="1:14" hidden="1" x14ac:dyDescent="0.2">
      <c r="A208" s="25"/>
      <c r="B208" s="25"/>
      <c r="C208" s="25"/>
      <c r="D208" s="25"/>
      <c r="E208" s="26"/>
      <c r="F208" s="26"/>
      <c r="G208" s="26"/>
      <c r="H208" s="26"/>
      <c r="I208" s="26"/>
      <c r="J208" s="26"/>
      <c r="K208" s="26"/>
      <c r="L208" s="25"/>
      <c r="M208" s="25"/>
      <c r="N208" s="25"/>
    </row>
    <row r="209" spans="1:14" hidden="1" x14ac:dyDescent="0.2">
      <c r="A209" s="25"/>
      <c r="B209" s="25"/>
      <c r="C209" s="25"/>
      <c r="D209" s="25"/>
      <c r="E209" s="26"/>
      <c r="F209" s="26"/>
      <c r="G209" s="26"/>
      <c r="H209" s="26"/>
      <c r="I209" s="26"/>
      <c r="J209" s="26"/>
      <c r="K209" s="26"/>
      <c r="L209" s="25"/>
      <c r="M209" s="25"/>
      <c r="N209" s="25"/>
    </row>
    <row r="210" spans="1:14" hidden="1" x14ac:dyDescent="0.2">
      <c r="A210" s="25"/>
      <c r="B210" s="25"/>
      <c r="C210" s="25"/>
      <c r="D210" s="25"/>
      <c r="E210" s="26"/>
      <c r="F210" s="26"/>
      <c r="G210" s="26"/>
      <c r="H210" s="26"/>
      <c r="I210" s="26"/>
      <c r="J210" s="26"/>
      <c r="K210" s="26"/>
      <c r="L210" s="25"/>
      <c r="M210" s="25"/>
      <c r="N210" s="25"/>
    </row>
    <row r="211" spans="1:14" hidden="1" x14ac:dyDescent="0.2">
      <c r="A211" s="25"/>
      <c r="B211" s="25"/>
      <c r="C211" s="25"/>
      <c r="D211" s="25"/>
      <c r="E211" s="26"/>
      <c r="F211" s="26"/>
      <c r="G211" s="26"/>
      <c r="H211" s="26"/>
      <c r="I211" s="26"/>
      <c r="J211" s="26"/>
      <c r="K211" s="26"/>
      <c r="L211" s="25"/>
      <c r="M211" s="25"/>
      <c r="N211" s="25"/>
    </row>
    <row r="212" spans="1:14" hidden="1" x14ac:dyDescent="0.2">
      <c r="A212" s="25"/>
      <c r="B212" s="25"/>
      <c r="C212" s="25"/>
      <c r="D212" s="25"/>
      <c r="E212" s="26"/>
      <c r="F212" s="26"/>
      <c r="G212" s="26"/>
      <c r="H212" s="26"/>
      <c r="I212" s="26"/>
      <c r="J212" s="26"/>
      <c r="K212" s="26"/>
      <c r="L212" s="25"/>
      <c r="M212" s="25"/>
      <c r="N212" s="25"/>
    </row>
    <row r="213" spans="1:14" hidden="1" x14ac:dyDescent="0.2">
      <c r="A213" s="25"/>
      <c r="B213" s="25"/>
      <c r="C213" s="25"/>
      <c r="D213" s="25"/>
      <c r="E213" s="26"/>
      <c r="F213" s="26"/>
      <c r="G213" s="26"/>
      <c r="H213" s="26"/>
      <c r="I213" s="26"/>
      <c r="J213" s="26"/>
      <c r="K213" s="26"/>
      <c r="L213" s="25"/>
      <c r="M213" s="25"/>
      <c r="N213" s="25"/>
    </row>
    <row r="214" spans="1:14" hidden="1" x14ac:dyDescent="0.2">
      <c r="A214" s="25"/>
      <c r="B214" s="25"/>
      <c r="C214" s="25"/>
      <c r="D214" s="25"/>
      <c r="E214" s="26"/>
      <c r="F214" s="26"/>
      <c r="G214" s="26"/>
      <c r="H214" s="26"/>
      <c r="I214" s="26"/>
      <c r="J214" s="26"/>
      <c r="K214" s="26"/>
      <c r="L214" s="25"/>
      <c r="M214" s="25"/>
      <c r="N214" s="25"/>
    </row>
    <row r="215" spans="1:14" hidden="1" x14ac:dyDescent="0.2">
      <c r="A215" s="25"/>
      <c r="B215" s="25"/>
      <c r="C215" s="25"/>
      <c r="D215" s="25"/>
      <c r="E215" s="26"/>
      <c r="F215" s="26"/>
      <c r="G215" s="26"/>
      <c r="H215" s="26"/>
      <c r="I215" s="26"/>
      <c r="J215" s="26"/>
      <c r="K215" s="26"/>
      <c r="L215" s="25"/>
      <c r="M215" s="25"/>
      <c r="N215" s="25"/>
    </row>
    <row r="216" spans="1:14" hidden="1" x14ac:dyDescent="0.2">
      <c r="A216" s="25"/>
      <c r="B216" s="25"/>
      <c r="C216" s="25"/>
      <c r="D216" s="25"/>
      <c r="E216" s="26"/>
      <c r="F216" s="26"/>
      <c r="G216" s="26"/>
      <c r="H216" s="26"/>
      <c r="I216" s="26"/>
      <c r="J216" s="26"/>
      <c r="K216" s="26"/>
      <c r="L216" s="25"/>
      <c r="M216" s="25"/>
      <c r="N216" s="25"/>
    </row>
    <row r="217" spans="1:14" hidden="1" x14ac:dyDescent="0.2">
      <c r="A217" s="25"/>
      <c r="B217" s="25"/>
      <c r="C217" s="25"/>
      <c r="D217" s="25"/>
      <c r="E217" s="26"/>
      <c r="F217" s="26"/>
      <c r="G217" s="26"/>
      <c r="H217" s="26"/>
      <c r="I217" s="26"/>
      <c r="J217" s="26"/>
      <c r="K217" s="26"/>
      <c r="L217" s="25"/>
      <c r="M217" s="25"/>
      <c r="N217" s="25"/>
    </row>
    <row r="218" spans="1:14" hidden="1" x14ac:dyDescent="0.2">
      <c r="A218" s="25"/>
      <c r="B218" s="25"/>
      <c r="C218" s="25"/>
      <c r="D218" s="25"/>
      <c r="E218" s="26"/>
      <c r="F218" s="26"/>
      <c r="G218" s="26"/>
      <c r="H218" s="26"/>
      <c r="I218" s="26"/>
      <c r="J218" s="26"/>
      <c r="K218" s="26"/>
      <c r="L218" s="25"/>
      <c r="M218" s="25"/>
      <c r="N218" s="25"/>
    </row>
    <row r="219" spans="1:14" hidden="1" x14ac:dyDescent="0.2">
      <c r="A219" s="25"/>
      <c r="B219" s="25"/>
      <c r="C219" s="25"/>
      <c r="D219" s="25"/>
      <c r="E219" s="26"/>
      <c r="F219" s="26"/>
      <c r="G219" s="26"/>
      <c r="H219" s="26"/>
      <c r="I219" s="26"/>
      <c r="J219" s="26"/>
      <c r="K219" s="26"/>
      <c r="L219" s="25"/>
      <c r="M219" s="25"/>
      <c r="N219" s="25"/>
    </row>
    <row r="220" spans="1:14" hidden="1" x14ac:dyDescent="0.2">
      <c r="A220" s="25"/>
      <c r="B220" s="25"/>
      <c r="C220" s="25"/>
      <c r="D220" s="25"/>
      <c r="E220" s="26"/>
      <c r="F220" s="26"/>
      <c r="G220" s="26"/>
      <c r="H220" s="26"/>
      <c r="I220" s="26"/>
      <c r="J220" s="26"/>
      <c r="K220" s="26"/>
      <c r="L220" s="25"/>
      <c r="M220" s="25"/>
      <c r="N220" s="25"/>
    </row>
    <row r="221" spans="1:14" hidden="1" x14ac:dyDescent="0.2">
      <c r="A221" s="25"/>
      <c r="B221" s="25"/>
      <c r="C221" s="25"/>
      <c r="D221" s="25"/>
      <c r="E221" s="26"/>
      <c r="F221" s="26"/>
      <c r="G221" s="26"/>
      <c r="H221" s="26"/>
      <c r="I221" s="26"/>
      <c r="J221" s="26"/>
      <c r="K221" s="26"/>
      <c r="L221" s="25"/>
      <c r="M221" s="25"/>
      <c r="N221" s="25"/>
    </row>
    <row r="222" spans="1:14" hidden="1" x14ac:dyDescent="0.2">
      <c r="A222" s="25"/>
      <c r="B222" s="25"/>
      <c r="C222" s="25"/>
      <c r="D222" s="25"/>
      <c r="E222" s="26"/>
      <c r="F222" s="26"/>
      <c r="G222" s="26"/>
      <c r="H222" s="26"/>
      <c r="I222" s="26"/>
      <c r="J222" s="26"/>
      <c r="K222" s="26"/>
      <c r="L222" s="25"/>
      <c r="M222" s="25"/>
      <c r="N222" s="25"/>
    </row>
    <row r="223" spans="1:14" hidden="1" x14ac:dyDescent="0.2">
      <c r="A223" s="25"/>
      <c r="B223" s="25"/>
      <c r="C223" s="25"/>
      <c r="D223" s="25"/>
      <c r="E223" s="26"/>
      <c r="F223" s="26"/>
      <c r="G223" s="26"/>
      <c r="H223" s="26"/>
      <c r="I223" s="26"/>
      <c r="J223" s="26"/>
      <c r="K223" s="26"/>
      <c r="L223" s="25"/>
      <c r="M223" s="25"/>
      <c r="N223" s="25"/>
    </row>
    <row r="224" spans="1:14" hidden="1" x14ac:dyDescent="0.2">
      <c r="A224" s="25"/>
      <c r="B224" s="25"/>
      <c r="C224" s="25"/>
      <c r="D224" s="25"/>
      <c r="E224" s="26"/>
      <c r="F224" s="26"/>
      <c r="G224" s="26"/>
      <c r="H224" s="26"/>
      <c r="I224" s="26"/>
      <c r="J224" s="26"/>
      <c r="K224" s="26"/>
      <c r="L224" s="25"/>
      <c r="M224" s="25"/>
      <c r="N224" s="25"/>
    </row>
    <row r="225" spans="1:14" hidden="1" x14ac:dyDescent="0.2">
      <c r="A225" s="25"/>
      <c r="B225" s="25"/>
      <c r="C225" s="25"/>
      <c r="D225" s="25"/>
      <c r="E225" s="26"/>
      <c r="F225" s="26"/>
      <c r="G225" s="26"/>
      <c r="H225" s="26"/>
      <c r="I225" s="26"/>
      <c r="J225" s="26"/>
      <c r="K225" s="26"/>
      <c r="L225" s="25"/>
      <c r="M225" s="25"/>
      <c r="N225" s="25"/>
    </row>
    <row r="226" spans="1:14" hidden="1" x14ac:dyDescent="0.2">
      <c r="A226" s="25"/>
      <c r="B226" s="25"/>
      <c r="C226" s="25"/>
      <c r="D226" s="25"/>
      <c r="E226" s="26"/>
      <c r="F226" s="26"/>
      <c r="G226" s="26"/>
      <c r="H226" s="26"/>
      <c r="I226" s="26"/>
      <c r="J226" s="26"/>
      <c r="K226" s="26"/>
      <c r="L226" s="25"/>
      <c r="M226" s="25"/>
      <c r="N226" s="25"/>
    </row>
    <row r="227" spans="1:14" hidden="1" x14ac:dyDescent="0.2">
      <c r="A227" s="25"/>
      <c r="B227" s="25"/>
      <c r="C227" s="25"/>
      <c r="D227" s="25"/>
      <c r="E227" s="26"/>
      <c r="F227" s="26"/>
      <c r="G227" s="26"/>
      <c r="H227" s="26"/>
      <c r="I227" s="26"/>
      <c r="J227" s="26"/>
      <c r="K227" s="26"/>
      <c r="L227" s="25"/>
      <c r="M227" s="25"/>
      <c r="N227" s="25"/>
    </row>
    <row r="228" spans="1:14" hidden="1" x14ac:dyDescent="0.2">
      <c r="A228" s="25"/>
      <c r="B228" s="25"/>
      <c r="C228" s="25"/>
      <c r="D228" s="25"/>
      <c r="E228" s="26"/>
      <c r="F228" s="26"/>
      <c r="G228" s="26"/>
      <c r="H228" s="26"/>
      <c r="I228" s="26"/>
      <c r="J228" s="26"/>
      <c r="K228" s="26"/>
      <c r="L228" s="25"/>
      <c r="M228" s="25"/>
      <c r="N228" s="25"/>
    </row>
    <row r="229" spans="1:14" hidden="1" x14ac:dyDescent="0.2">
      <c r="A229" s="25"/>
      <c r="B229" s="25"/>
      <c r="C229" s="25"/>
      <c r="D229" s="25"/>
      <c r="E229" s="26"/>
      <c r="F229" s="26"/>
      <c r="G229" s="26"/>
      <c r="H229" s="26"/>
      <c r="I229" s="26"/>
      <c r="J229" s="26"/>
      <c r="K229" s="26"/>
      <c r="L229" s="25"/>
      <c r="M229" s="25"/>
      <c r="N229" s="25"/>
    </row>
    <row r="230" spans="1:14" hidden="1" x14ac:dyDescent="0.2">
      <c r="A230" s="25"/>
      <c r="B230" s="25"/>
      <c r="C230" s="25"/>
      <c r="D230" s="25"/>
      <c r="E230" s="26"/>
      <c r="F230" s="26"/>
      <c r="G230" s="26"/>
      <c r="H230" s="26"/>
      <c r="I230" s="26"/>
      <c r="J230" s="26"/>
      <c r="K230" s="26"/>
      <c r="L230" s="25"/>
      <c r="M230" s="25"/>
      <c r="N230" s="25"/>
    </row>
    <row r="231" spans="1:14" hidden="1" x14ac:dyDescent="0.2">
      <c r="A231" s="25"/>
      <c r="B231" s="25"/>
      <c r="C231" s="25"/>
      <c r="D231" s="25"/>
      <c r="E231" s="26"/>
      <c r="F231" s="26"/>
      <c r="G231" s="26"/>
      <c r="H231" s="26"/>
      <c r="I231" s="26"/>
      <c r="J231" s="26"/>
      <c r="K231" s="26"/>
      <c r="L231" s="25"/>
      <c r="M231" s="25"/>
      <c r="N231" s="25"/>
    </row>
    <row r="232" spans="1:14" hidden="1" x14ac:dyDescent="0.2">
      <c r="A232" s="25"/>
      <c r="B232" s="25"/>
      <c r="C232" s="25"/>
      <c r="D232" s="25"/>
      <c r="E232" s="26"/>
      <c r="F232" s="26"/>
      <c r="G232" s="26"/>
      <c r="H232" s="26"/>
      <c r="I232" s="26"/>
      <c r="J232" s="26"/>
      <c r="K232" s="26"/>
      <c r="L232" s="25"/>
      <c r="M232" s="25"/>
      <c r="N232" s="25"/>
    </row>
    <row r="233" spans="1:14" hidden="1" x14ac:dyDescent="0.2">
      <c r="A233" s="25"/>
      <c r="B233" s="25"/>
      <c r="C233" s="25"/>
      <c r="D233" s="25"/>
      <c r="E233" s="26"/>
      <c r="F233" s="26"/>
      <c r="G233" s="26"/>
      <c r="H233" s="26"/>
      <c r="I233" s="26"/>
      <c r="J233" s="26"/>
      <c r="K233" s="26"/>
      <c r="L233" s="25"/>
      <c r="M233" s="25"/>
      <c r="N233" s="25"/>
    </row>
    <row r="234" spans="1:14" hidden="1" x14ac:dyDescent="0.2">
      <c r="A234" s="25"/>
      <c r="B234" s="25"/>
      <c r="C234" s="25"/>
      <c r="D234" s="25"/>
      <c r="E234" s="26"/>
      <c r="F234" s="26"/>
      <c r="G234" s="26"/>
      <c r="H234" s="26"/>
      <c r="I234" s="26"/>
      <c r="J234" s="26"/>
      <c r="K234" s="26"/>
      <c r="L234" s="25"/>
      <c r="M234" s="25"/>
      <c r="N234" s="25"/>
    </row>
    <row r="235" spans="1:14" hidden="1" x14ac:dyDescent="0.2">
      <c r="A235" s="25"/>
      <c r="B235" s="25"/>
      <c r="C235" s="25"/>
      <c r="D235" s="25"/>
      <c r="E235" s="26"/>
      <c r="F235" s="26"/>
      <c r="G235" s="26"/>
      <c r="H235" s="26"/>
      <c r="I235" s="26"/>
      <c r="J235" s="26"/>
      <c r="K235" s="26"/>
      <c r="L235" s="25"/>
      <c r="M235" s="25"/>
      <c r="N235" s="25"/>
    </row>
    <row r="236" spans="1:14" hidden="1" x14ac:dyDescent="0.2">
      <c r="A236" s="25"/>
      <c r="B236" s="25"/>
      <c r="C236" s="25"/>
      <c r="D236" s="25"/>
      <c r="E236" s="26"/>
      <c r="F236" s="26"/>
      <c r="G236" s="26"/>
      <c r="H236" s="26"/>
      <c r="I236" s="26"/>
      <c r="J236" s="26"/>
      <c r="K236" s="26"/>
      <c r="L236" s="25"/>
      <c r="M236" s="25"/>
      <c r="N236" s="25"/>
    </row>
    <row r="237" spans="1:14" hidden="1" x14ac:dyDescent="0.2">
      <c r="A237" s="25"/>
      <c r="B237" s="25"/>
      <c r="C237" s="25"/>
      <c r="D237" s="25"/>
      <c r="E237" s="26"/>
      <c r="F237" s="26"/>
      <c r="G237" s="26"/>
      <c r="H237" s="26"/>
      <c r="I237" s="26"/>
      <c r="J237" s="26"/>
      <c r="K237" s="26"/>
      <c r="L237" s="25"/>
      <c r="M237" s="25"/>
      <c r="N237" s="25"/>
    </row>
    <row r="238" spans="1:14" hidden="1" x14ac:dyDescent="0.2">
      <c r="A238" s="25"/>
      <c r="B238" s="25"/>
      <c r="C238" s="25"/>
      <c r="D238" s="25"/>
      <c r="E238" s="26"/>
      <c r="F238" s="26"/>
      <c r="G238" s="26"/>
      <c r="H238" s="26"/>
      <c r="I238" s="26"/>
      <c r="J238" s="26"/>
      <c r="K238" s="26"/>
      <c r="L238" s="25"/>
      <c r="M238" s="25"/>
      <c r="N238" s="25"/>
    </row>
    <row r="239" spans="1:14" hidden="1" x14ac:dyDescent="0.2">
      <c r="A239" s="25"/>
      <c r="B239" s="25"/>
      <c r="C239" s="25"/>
      <c r="D239" s="25"/>
      <c r="E239" s="26"/>
      <c r="F239" s="26"/>
      <c r="G239" s="26"/>
      <c r="H239" s="26"/>
      <c r="I239" s="26"/>
      <c r="J239" s="26"/>
      <c r="K239" s="26"/>
      <c r="L239" s="25"/>
      <c r="M239" s="25"/>
      <c r="N239" s="25"/>
    </row>
    <row r="240" spans="1:14" hidden="1" x14ac:dyDescent="0.2">
      <c r="A240" s="25"/>
      <c r="B240" s="25"/>
      <c r="C240" s="25"/>
      <c r="D240" s="25"/>
      <c r="E240" s="26"/>
      <c r="F240" s="26"/>
      <c r="G240" s="26"/>
      <c r="H240" s="26"/>
      <c r="I240" s="26"/>
      <c r="J240" s="26"/>
      <c r="K240" s="26"/>
      <c r="L240" s="25"/>
      <c r="M240" s="25"/>
      <c r="N240" s="25"/>
    </row>
    <row r="241" spans="1:14" hidden="1" x14ac:dyDescent="0.2">
      <c r="A241" s="25"/>
      <c r="B241" s="25"/>
      <c r="C241" s="25"/>
      <c r="D241" s="25"/>
      <c r="E241" s="26"/>
      <c r="F241" s="26"/>
      <c r="G241" s="26"/>
      <c r="H241" s="26"/>
      <c r="I241" s="26"/>
      <c r="J241" s="26"/>
      <c r="K241" s="26"/>
      <c r="L241" s="25"/>
      <c r="M241" s="25"/>
      <c r="N241" s="25"/>
    </row>
    <row r="242" spans="1:14" hidden="1" x14ac:dyDescent="0.2">
      <c r="A242" s="25"/>
      <c r="B242" s="25"/>
      <c r="C242" s="25"/>
      <c r="D242" s="25"/>
      <c r="E242" s="26"/>
      <c r="F242" s="26"/>
      <c r="G242" s="26"/>
      <c r="H242" s="26"/>
      <c r="I242" s="26"/>
      <c r="J242" s="26"/>
      <c r="K242" s="26"/>
      <c r="L242" s="25"/>
      <c r="M242" s="25"/>
      <c r="N242" s="25"/>
    </row>
    <row r="243" spans="1:14" hidden="1" x14ac:dyDescent="0.2">
      <c r="A243" s="25"/>
      <c r="B243" s="25"/>
      <c r="C243" s="25"/>
      <c r="D243" s="25"/>
      <c r="E243" s="26"/>
      <c r="F243" s="26"/>
      <c r="G243" s="26"/>
      <c r="H243" s="26"/>
      <c r="I243" s="26"/>
      <c r="J243" s="26"/>
      <c r="K243" s="26"/>
      <c r="L243" s="25"/>
      <c r="M243" s="25"/>
      <c r="N243" s="25"/>
    </row>
    <row r="244" spans="1:14" hidden="1" x14ac:dyDescent="0.2">
      <c r="A244" s="25"/>
      <c r="B244" s="25"/>
      <c r="C244" s="25"/>
      <c r="D244" s="25"/>
      <c r="E244" s="26"/>
      <c r="F244" s="26"/>
      <c r="G244" s="26"/>
      <c r="H244" s="26"/>
      <c r="I244" s="26"/>
      <c r="J244" s="26"/>
      <c r="K244" s="26"/>
      <c r="L244" s="25"/>
      <c r="M244" s="25"/>
      <c r="N244" s="25"/>
    </row>
    <row r="245" spans="1:14" hidden="1" x14ac:dyDescent="0.2">
      <c r="A245" s="25"/>
      <c r="B245" s="25"/>
      <c r="C245" s="25"/>
      <c r="D245" s="25"/>
      <c r="E245" s="26"/>
      <c r="F245" s="26"/>
      <c r="G245" s="26"/>
      <c r="H245" s="26"/>
      <c r="I245" s="26"/>
      <c r="J245" s="26"/>
      <c r="K245" s="26"/>
      <c r="L245" s="25"/>
      <c r="M245" s="25"/>
      <c r="N245" s="25"/>
    </row>
    <row r="246" spans="1:14" hidden="1" x14ac:dyDescent="0.2">
      <c r="A246" s="25"/>
      <c r="B246" s="25"/>
      <c r="C246" s="25"/>
      <c r="D246" s="25"/>
      <c r="E246" s="26"/>
      <c r="F246" s="26"/>
      <c r="G246" s="26"/>
      <c r="H246" s="26"/>
      <c r="I246" s="26"/>
      <c r="J246" s="26"/>
      <c r="K246" s="26"/>
      <c r="L246" s="25"/>
      <c r="M246" s="25"/>
      <c r="N246" s="25"/>
    </row>
    <row r="247" spans="1:14" hidden="1" x14ac:dyDescent="0.2">
      <c r="A247" s="25"/>
      <c r="B247" s="25"/>
      <c r="C247" s="25"/>
      <c r="D247" s="25"/>
      <c r="E247" s="26"/>
      <c r="F247" s="26"/>
      <c r="G247" s="26"/>
      <c r="H247" s="26"/>
      <c r="I247" s="26"/>
      <c r="J247" s="26"/>
      <c r="K247" s="26"/>
      <c r="L247" s="25"/>
      <c r="M247" s="25"/>
      <c r="N247" s="25"/>
    </row>
    <row r="248" spans="1:14" hidden="1" x14ac:dyDescent="0.2">
      <c r="A248" s="25"/>
      <c r="B248" s="25"/>
      <c r="C248" s="25"/>
      <c r="D248" s="25"/>
      <c r="E248" s="26"/>
      <c r="F248" s="26"/>
      <c r="G248" s="26"/>
      <c r="H248" s="26"/>
      <c r="I248" s="26"/>
      <c r="J248" s="26"/>
      <c r="K248" s="26"/>
      <c r="L248" s="25"/>
      <c r="M248" s="25"/>
      <c r="N248" s="25"/>
    </row>
    <row r="249" spans="1:14" hidden="1" x14ac:dyDescent="0.2">
      <c r="A249" s="25"/>
      <c r="B249" s="25"/>
      <c r="C249" s="25"/>
      <c r="D249" s="25"/>
      <c r="E249" s="26"/>
      <c r="F249" s="26"/>
      <c r="G249" s="26"/>
      <c r="H249" s="26"/>
      <c r="I249" s="26"/>
      <c r="J249" s="26"/>
      <c r="K249" s="26"/>
      <c r="L249" s="25"/>
      <c r="M249" s="25"/>
      <c r="N249" s="25"/>
    </row>
    <row r="250" spans="1:14" hidden="1" x14ac:dyDescent="0.2">
      <c r="A250" s="25"/>
      <c r="B250" s="25"/>
      <c r="C250" s="25"/>
      <c r="D250" s="25"/>
      <c r="E250" s="26"/>
      <c r="F250" s="26"/>
      <c r="G250" s="26"/>
      <c r="H250" s="26"/>
      <c r="I250" s="26"/>
      <c r="J250" s="26"/>
      <c r="K250" s="26"/>
      <c r="L250" s="25"/>
      <c r="M250" s="25"/>
      <c r="N250" s="25"/>
    </row>
    <row r="251" spans="1:14" hidden="1" x14ac:dyDescent="0.2">
      <c r="A251" s="25"/>
      <c r="B251" s="25"/>
      <c r="C251" s="25"/>
      <c r="D251" s="25"/>
      <c r="E251" s="26"/>
      <c r="F251" s="26"/>
      <c r="G251" s="26"/>
      <c r="H251" s="26"/>
      <c r="I251" s="26"/>
      <c r="J251" s="26"/>
      <c r="K251" s="26"/>
      <c r="L251" s="25"/>
      <c r="M251" s="25"/>
      <c r="N251" s="25"/>
    </row>
    <row r="252" spans="1:14" hidden="1" x14ac:dyDescent="0.2">
      <c r="A252" s="25"/>
      <c r="B252" s="25"/>
      <c r="C252" s="25"/>
      <c r="D252" s="25"/>
      <c r="E252" s="26"/>
      <c r="F252" s="26"/>
      <c r="G252" s="26"/>
      <c r="H252" s="26"/>
      <c r="I252" s="26"/>
      <c r="J252" s="26"/>
      <c r="K252" s="26"/>
      <c r="L252" s="25"/>
      <c r="M252" s="25"/>
      <c r="N252" s="25"/>
    </row>
    <row r="253" spans="1:14" hidden="1" x14ac:dyDescent="0.2">
      <c r="A253" s="25"/>
      <c r="B253" s="25"/>
      <c r="C253" s="25"/>
      <c r="D253" s="25"/>
      <c r="E253" s="26"/>
      <c r="F253" s="26"/>
      <c r="G253" s="26"/>
      <c r="H253" s="26"/>
      <c r="I253" s="26"/>
      <c r="J253" s="26"/>
      <c r="K253" s="26"/>
      <c r="L253" s="25"/>
      <c r="M253" s="25"/>
      <c r="N253" s="25"/>
    </row>
    <row r="254" spans="1:14" hidden="1" x14ac:dyDescent="0.2">
      <c r="A254" s="25"/>
      <c r="B254" s="25"/>
      <c r="C254" s="25"/>
      <c r="D254" s="25"/>
      <c r="E254" s="26"/>
      <c r="F254" s="26"/>
      <c r="G254" s="26"/>
      <c r="H254" s="26"/>
      <c r="I254" s="26"/>
      <c r="J254" s="26"/>
      <c r="K254" s="26"/>
      <c r="L254" s="25"/>
      <c r="M254" s="25"/>
      <c r="N254" s="25"/>
    </row>
    <row r="255" spans="1:14" hidden="1" x14ac:dyDescent="0.2">
      <c r="A255" s="25"/>
      <c r="B255" s="25"/>
      <c r="C255" s="25"/>
      <c r="D255" s="25"/>
      <c r="E255" s="26"/>
      <c r="F255" s="26"/>
      <c r="G255" s="26"/>
      <c r="H255" s="26"/>
      <c r="I255" s="26"/>
      <c r="J255" s="26"/>
      <c r="K255" s="26"/>
      <c r="L255" s="25"/>
      <c r="M255" s="25"/>
      <c r="N255" s="25"/>
    </row>
    <row r="256" spans="1:14" hidden="1" x14ac:dyDescent="0.2">
      <c r="A256" s="25"/>
      <c r="B256" s="25"/>
      <c r="C256" s="25"/>
      <c r="D256" s="25"/>
      <c r="E256" s="26"/>
      <c r="F256" s="26"/>
      <c r="G256" s="26"/>
      <c r="H256" s="26"/>
      <c r="I256" s="26"/>
      <c r="J256" s="26"/>
      <c r="K256" s="26"/>
      <c r="L256" s="25"/>
      <c r="M256" s="25"/>
      <c r="N256" s="25"/>
    </row>
    <row r="257" spans="1:14" hidden="1" x14ac:dyDescent="0.2">
      <c r="A257" s="25"/>
      <c r="B257" s="25"/>
      <c r="C257" s="25"/>
      <c r="D257" s="25"/>
      <c r="E257" s="26"/>
      <c r="F257" s="26"/>
      <c r="G257" s="26"/>
      <c r="H257" s="26"/>
      <c r="I257" s="26"/>
      <c r="J257" s="26"/>
      <c r="K257" s="26"/>
      <c r="L257" s="25"/>
      <c r="M257" s="25"/>
      <c r="N257" s="25"/>
    </row>
    <row r="258" spans="1:14" hidden="1" x14ac:dyDescent="0.2">
      <c r="A258" s="25"/>
      <c r="B258" s="25"/>
      <c r="C258" s="25"/>
      <c r="D258" s="25"/>
      <c r="E258" s="26"/>
      <c r="F258" s="26"/>
      <c r="G258" s="26"/>
      <c r="H258" s="26"/>
      <c r="I258" s="26"/>
      <c r="J258" s="26"/>
      <c r="K258" s="26"/>
      <c r="L258" s="25"/>
      <c r="M258" s="25"/>
      <c r="N258" s="25"/>
    </row>
    <row r="259" spans="1:14" hidden="1" x14ac:dyDescent="0.2">
      <c r="A259" s="25"/>
      <c r="B259" s="25"/>
      <c r="C259" s="25"/>
      <c r="D259" s="25"/>
      <c r="E259" s="26"/>
      <c r="F259" s="26"/>
      <c r="G259" s="26"/>
      <c r="H259" s="26"/>
      <c r="I259" s="26"/>
      <c r="J259" s="26"/>
      <c r="K259" s="26"/>
      <c r="L259" s="25"/>
      <c r="M259" s="25"/>
      <c r="N259" s="25"/>
    </row>
    <row r="260" spans="1:14" hidden="1" x14ac:dyDescent="0.2">
      <c r="A260" s="25"/>
      <c r="B260" s="25"/>
      <c r="C260" s="25"/>
      <c r="D260" s="25"/>
      <c r="E260" s="26"/>
      <c r="F260" s="26"/>
      <c r="G260" s="26"/>
      <c r="H260" s="26"/>
      <c r="I260" s="26"/>
      <c r="J260" s="26"/>
      <c r="K260" s="26"/>
      <c r="L260" s="25"/>
      <c r="M260" s="25"/>
      <c r="N260" s="25"/>
    </row>
    <row r="261" spans="1:14" hidden="1" x14ac:dyDescent="0.2">
      <c r="A261" s="25"/>
      <c r="B261" s="25"/>
      <c r="C261" s="25"/>
      <c r="D261" s="25"/>
      <c r="E261" s="26"/>
      <c r="F261" s="26"/>
      <c r="G261" s="26"/>
      <c r="H261" s="26"/>
      <c r="I261" s="26"/>
      <c r="J261" s="26"/>
      <c r="K261" s="26"/>
      <c r="L261" s="25"/>
      <c r="M261" s="25"/>
      <c r="N261" s="25"/>
    </row>
    <row r="262" spans="1:14" hidden="1" x14ac:dyDescent="0.2">
      <c r="A262" s="25"/>
      <c r="B262" s="25"/>
      <c r="C262" s="25"/>
      <c r="D262" s="25"/>
      <c r="E262" s="26"/>
      <c r="F262" s="26"/>
      <c r="G262" s="26"/>
      <c r="H262" s="26"/>
      <c r="I262" s="26"/>
      <c r="J262" s="26"/>
      <c r="K262" s="26"/>
      <c r="L262" s="25"/>
      <c r="M262" s="25"/>
      <c r="N262" s="25"/>
    </row>
    <row r="263" spans="1:14" hidden="1" x14ac:dyDescent="0.2">
      <c r="A263" s="25"/>
      <c r="B263" s="25"/>
      <c r="C263" s="25"/>
      <c r="D263" s="25"/>
      <c r="E263" s="26"/>
      <c r="F263" s="26"/>
      <c r="G263" s="26"/>
      <c r="H263" s="26"/>
      <c r="I263" s="26"/>
      <c r="J263" s="26"/>
      <c r="K263" s="26"/>
      <c r="L263" s="25"/>
      <c r="M263" s="25"/>
      <c r="N263" s="25"/>
    </row>
    <row r="264" spans="1:14" hidden="1" x14ac:dyDescent="0.2">
      <c r="A264" s="25"/>
      <c r="B264" s="25"/>
      <c r="C264" s="25"/>
      <c r="D264" s="25"/>
      <c r="E264" s="26"/>
      <c r="F264" s="26"/>
      <c r="G264" s="26"/>
      <c r="H264" s="26"/>
      <c r="I264" s="26"/>
      <c r="J264" s="26"/>
      <c r="K264" s="26"/>
      <c r="L264" s="25"/>
      <c r="M264" s="25"/>
      <c r="N264" s="25"/>
    </row>
    <row r="265" spans="1:14" hidden="1" x14ac:dyDescent="0.2">
      <c r="A265" s="25"/>
      <c r="B265" s="25"/>
      <c r="C265" s="25"/>
      <c r="D265" s="25"/>
      <c r="E265" s="26"/>
      <c r="F265" s="26"/>
      <c r="G265" s="26"/>
      <c r="H265" s="26"/>
      <c r="I265" s="26"/>
      <c r="J265" s="26"/>
      <c r="K265" s="26"/>
      <c r="L265" s="25"/>
      <c r="M265" s="25"/>
      <c r="N265" s="25"/>
    </row>
    <row r="266" spans="1:14" hidden="1" x14ac:dyDescent="0.2">
      <c r="A266" s="25"/>
      <c r="B266" s="25"/>
      <c r="C266" s="25"/>
      <c r="D266" s="25"/>
      <c r="E266" s="26"/>
      <c r="F266" s="26"/>
      <c r="G266" s="26"/>
      <c r="H266" s="26"/>
      <c r="I266" s="26"/>
      <c r="J266" s="26"/>
      <c r="K266" s="26"/>
      <c r="L266" s="25"/>
      <c r="M266" s="25"/>
      <c r="N266" s="25"/>
    </row>
    <row r="267" spans="1:14" hidden="1" x14ac:dyDescent="0.2">
      <c r="A267" s="25"/>
      <c r="B267" s="25"/>
      <c r="C267" s="25"/>
      <c r="D267" s="25"/>
      <c r="E267" s="26"/>
      <c r="F267" s="26"/>
      <c r="G267" s="26"/>
      <c r="H267" s="26"/>
      <c r="I267" s="26"/>
      <c r="J267" s="26"/>
      <c r="K267" s="26"/>
      <c r="L267" s="25"/>
      <c r="M267" s="25"/>
      <c r="N267" s="25"/>
    </row>
    <row r="268" spans="1:14" hidden="1" x14ac:dyDescent="0.2">
      <c r="A268" s="25"/>
      <c r="B268" s="25"/>
      <c r="C268" s="25"/>
      <c r="D268" s="25"/>
      <c r="E268" s="26"/>
      <c r="F268" s="26"/>
      <c r="G268" s="26"/>
      <c r="H268" s="26"/>
      <c r="I268" s="26"/>
      <c r="J268" s="26"/>
      <c r="K268" s="26"/>
      <c r="L268" s="25"/>
      <c r="M268" s="25"/>
      <c r="N268" s="25"/>
    </row>
    <row r="269" spans="1:14" hidden="1" x14ac:dyDescent="0.2">
      <c r="A269" s="25"/>
      <c r="B269" s="25"/>
      <c r="C269" s="25"/>
      <c r="D269" s="25"/>
      <c r="E269" s="26"/>
      <c r="F269" s="26"/>
      <c r="G269" s="26"/>
      <c r="H269" s="26"/>
      <c r="I269" s="26"/>
      <c r="J269" s="26"/>
      <c r="K269" s="26"/>
      <c r="L269" s="25"/>
      <c r="M269" s="25"/>
      <c r="N269" s="25"/>
    </row>
    <row r="270" spans="1:14" hidden="1" x14ac:dyDescent="0.2">
      <c r="A270" s="25"/>
      <c r="B270" s="25"/>
      <c r="C270" s="25"/>
      <c r="D270" s="25"/>
      <c r="E270" s="26"/>
      <c r="F270" s="26"/>
      <c r="G270" s="26"/>
      <c r="H270" s="26"/>
      <c r="I270" s="26"/>
      <c r="J270" s="26"/>
      <c r="K270" s="26"/>
      <c r="L270" s="25"/>
      <c r="M270" s="25"/>
      <c r="N270" s="25"/>
    </row>
    <row r="271" spans="1:14" hidden="1" x14ac:dyDescent="0.2">
      <c r="A271" s="25"/>
      <c r="B271" s="25"/>
      <c r="C271" s="25"/>
      <c r="D271" s="25"/>
      <c r="E271" s="26"/>
      <c r="F271" s="26"/>
      <c r="G271" s="26"/>
      <c r="H271" s="26"/>
      <c r="I271" s="26"/>
      <c r="J271" s="26"/>
      <c r="K271" s="26"/>
      <c r="L271" s="25"/>
      <c r="M271" s="25"/>
      <c r="N271" s="25"/>
    </row>
    <row r="272" spans="1:14" hidden="1" x14ac:dyDescent="0.2">
      <c r="A272" s="25"/>
      <c r="B272" s="25"/>
      <c r="C272" s="25"/>
      <c r="D272" s="25"/>
      <c r="E272" s="26"/>
      <c r="F272" s="26"/>
      <c r="G272" s="26"/>
      <c r="H272" s="26"/>
      <c r="I272" s="26"/>
      <c r="J272" s="26"/>
      <c r="K272" s="26"/>
      <c r="L272" s="25"/>
      <c r="M272" s="25"/>
      <c r="N272" s="25"/>
    </row>
    <row r="273" spans="1:14" hidden="1" x14ac:dyDescent="0.2">
      <c r="A273" s="25"/>
      <c r="B273" s="25"/>
      <c r="C273" s="25"/>
      <c r="D273" s="25"/>
      <c r="E273" s="26"/>
      <c r="F273" s="26"/>
      <c r="G273" s="26"/>
      <c r="H273" s="26"/>
      <c r="I273" s="26"/>
      <c r="J273" s="26"/>
      <c r="K273" s="26"/>
      <c r="L273" s="25"/>
      <c r="M273" s="25"/>
      <c r="N273" s="25"/>
    </row>
    <row r="274" spans="1:14" hidden="1" x14ac:dyDescent="0.2">
      <c r="A274" s="25"/>
      <c r="B274" s="25"/>
      <c r="C274" s="25"/>
      <c r="D274" s="25"/>
      <c r="E274" s="26"/>
      <c r="F274" s="26"/>
      <c r="G274" s="26"/>
      <c r="H274" s="26"/>
      <c r="I274" s="26"/>
      <c r="J274" s="26"/>
      <c r="K274" s="26"/>
      <c r="L274" s="25"/>
      <c r="M274" s="25"/>
      <c r="N274" s="25"/>
    </row>
    <row r="275" spans="1:14" hidden="1" x14ac:dyDescent="0.2">
      <c r="A275" s="25"/>
      <c r="B275" s="25"/>
      <c r="C275" s="25"/>
      <c r="D275" s="25"/>
      <c r="E275" s="26"/>
      <c r="F275" s="26"/>
      <c r="G275" s="26"/>
      <c r="H275" s="26"/>
      <c r="I275" s="26"/>
      <c r="J275" s="26"/>
      <c r="K275" s="26"/>
      <c r="L275" s="25"/>
      <c r="M275" s="25"/>
      <c r="N275" s="25"/>
    </row>
    <row r="276" spans="1:14" hidden="1" x14ac:dyDescent="0.2">
      <c r="A276" s="25"/>
      <c r="B276" s="25"/>
      <c r="C276" s="25"/>
      <c r="D276" s="25"/>
      <c r="E276" s="26"/>
      <c r="F276" s="26"/>
      <c r="G276" s="26"/>
      <c r="H276" s="26"/>
      <c r="I276" s="26"/>
      <c r="J276" s="26"/>
      <c r="K276" s="26"/>
      <c r="L276" s="25"/>
      <c r="M276" s="25"/>
      <c r="N276" s="25"/>
    </row>
    <row r="277" spans="1:14" hidden="1" x14ac:dyDescent="0.2">
      <c r="A277" s="25"/>
      <c r="B277" s="25"/>
      <c r="C277" s="25"/>
      <c r="D277" s="25"/>
      <c r="E277" s="26"/>
      <c r="F277" s="26"/>
      <c r="G277" s="26"/>
      <c r="H277" s="26"/>
      <c r="I277" s="26"/>
      <c r="J277" s="26"/>
      <c r="K277" s="26"/>
      <c r="L277" s="25"/>
      <c r="M277" s="25"/>
      <c r="N277" s="25"/>
    </row>
    <row r="278" spans="1:14" hidden="1" x14ac:dyDescent="0.2">
      <c r="A278" s="25"/>
      <c r="B278" s="25"/>
      <c r="C278" s="25"/>
      <c r="D278" s="25"/>
      <c r="E278" s="26"/>
      <c r="F278" s="26"/>
      <c r="G278" s="26"/>
      <c r="H278" s="26"/>
      <c r="I278" s="26"/>
      <c r="J278" s="26"/>
      <c r="K278" s="26"/>
      <c r="L278" s="25"/>
      <c r="M278" s="25"/>
      <c r="N278" s="25"/>
    </row>
    <row r="279" spans="1:14" hidden="1" x14ac:dyDescent="0.2">
      <c r="A279" s="25"/>
      <c r="B279" s="25"/>
      <c r="C279" s="25"/>
      <c r="D279" s="25"/>
      <c r="E279" s="26"/>
      <c r="F279" s="26"/>
      <c r="G279" s="26"/>
      <c r="H279" s="26"/>
      <c r="I279" s="26"/>
      <c r="J279" s="26"/>
      <c r="K279" s="26"/>
      <c r="L279" s="25"/>
      <c r="M279" s="25"/>
      <c r="N279" s="25"/>
    </row>
    <row r="280" spans="1:14" hidden="1" x14ac:dyDescent="0.2">
      <c r="A280" s="25"/>
      <c r="B280" s="25"/>
      <c r="C280" s="25"/>
      <c r="D280" s="25"/>
      <c r="E280" s="26"/>
      <c r="F280" s="26"/>
      <c r="G280" s="26"/>
      <c r="H280" s="26"/>
      <c r="I280" s="26"/>
      <c r="J280" s="26"/>
      <c r="K280" s="26"/>
      <c r="L280" s="25"/>
      <c r="M280" s="25"/>
      <c r="N280" s="25"/>
    </row>
    <row r="281" spans="1:14" hidden="1" x14ac:dyDescent="0.2">
      <c r="A281" s="25"/>
      <c r="B281" s="25"/>
      <c r="C281" s="25"/>
      <c r="D281" s="25"/>
      <c r="E281" s="26"/>
      <c r="F281" s="26"/>
      <c r="G281" s="26"/>
      <c r="H281" s="26"/>
      <c r="I281" s="26"/>
      <c r="J281" s="26"/>
      <c r="K281" s="26"/>
      <c r="L281" s="25"/>
      <c r="M281" s="25"/>
      <c r="N281" s="25"/>
    </row>
    <row r="282" spans="1:14" hidden="1" x14ac:dyDescent="0.2">
      <c r="A282" s="25"/>
      <c r="B282" s="25"/>
      <c r="C282" s="25"/>
      <c r="D282" s="25"/>
      <c r="E282" s="26"/>
      <c r="F282" s="26"/>
      <c r="G282" s="26"/>
      <c r="H282" s="26"/>
      <c r="I282" s="26"/>
      <c r="J282" s="26"/>
      <c r="K282" s="26"/>
      <c r="L282" s="25"/>
      <c r="M282" s="25"/>
      <c r="N282" s="25"/>
    </row>
    <row r="283" spans="1:14" hidden="1" x14ac:dyDescent="0.2">
      <c r="A283" s="25"/>
      <c r="B283" s="25"/>
      <c r="C283" s="25"/>
      <c r="D283" s="25"/>
      <c r="E283" s="26"/>
      <c r="F283" s="26"/>
      <c r="G283" s="26"/>
      <c r="H283" s="26"/>
      <c r="I283" s="26"/>
      <c r="J283" s="26"/>
      <c r="K283" s="26"/>
      <c r="L283" s="25"/>
      <c r="M283" s="25"/>
      <c r="N283" s="25"/>
    </row>
    <row r="284" spans="1:14" hidden="1" x14ac:dyDescent="0.2">
      <c r="A284" s="25"/>
      <c r="B284" s="25"/>
      <c r="C284" s="25"/>
      <c r="D284" s="25"/>
      <c r="E284" s="26"/>
      <c r="F284" s="26"/>
      <c r="G284" s="26"/>
      <c r="H284" s="26"/>
      <c r="I284" s="26"/>
      <c r="J284" s="26"/>
      <c r="K284" s="26"/>
      <c r="L284" s="25"/>
      <c r="M284" s="25"/>
      <c r="N284" s="25"/>
    </row>
    <row r="285" spans="1:14" hidden="1" x14ac:dyDescent="0.2">
      <c r="A285" s="25"/>
      <c r="B285" s="25"/>
      <c r="C285" s="25"/>
      <c r="D285" s="25"/>
      <c r="E285" s="26"/>
      <c r="F285" s="26"/>
      <c r="G285" s="26"/>
      <c r="H285" s="26"/>
      <c r="I285" s="26"/>
      <c r="J285" s="26"/>
      <c r="K285" s="26"/>
      <c r="L285" s="25"/>
      <c r="M285" s="25"/>
      <c r="N285" s="25"/>
    </row>
    <row r="286" spans="1:14" hidden="1" x14ac:dyDescent="0.2">
      <c r="A286" s="25"/>
      <c r="B286" s="25"/>
      <c r="C286" s="25"/>
      <c r="D286" s="25"/>
      <c r="E286" s="26"/>
      <c r="F286" s="26"/>
      <c r="G286" s="26"/>
      <c r="H286" s="26"/>
      <c r="I286" s="26"/>
      <c r="J286" s="26"/>
      <c r="K286" s="26"/>
      <c r="L286" s="25"/>
      <c r="M286" s="25"/>
      <c r="N286" s="25"/>
    </row>
    <row r="287" spans="1:14" hidden="1" x14ac:dyDescent="0.2">
      <c r="A287" s="25"/>
      <c r="B287" s="25"/>
      <c r="C287" s="25"/>
      <c r="D287" s="25"/>
      <c r="E287" s="26"/>
      <c r="F287" s="26"/>
      <c r="G287" s="26"/>
      <c r="H287" s="26"/>
      <c r="I287" s="26"/>
      <c r="J287" s="26"/>
      <c r="K287" s="26"/>
      <c r="L287" s="25"/>
      <c r="M287" s="25"/>
      <c r="N287" s="25"/>
    </row>
    <row r="288" spans="1:14" hidden="1" x14ac:dyDescent="0.2">
      <c r="A288" s="25"/>
      <c r="B288" s="25"/>
      <c r="C288" s="25"/>
      <c r="D288" s="25"/>
      <c r="E288" s="26"/>
      <c r="F288" s="26"/>
      <c r="G288" s="26"/>
      <c r="H288" s="26"/>
      <c r="I288" s="26"/>
      <c r="J288" s="26"/>
      <c r="K288" s="26"/>
      <c r="L288" s="25"/>
      <c r="M288" s="25"/>
      <c r="N288" s="25"/>
    </row>
    <row r="289" spans="1:14" hidden="1" x14ac:dyDescent="0.2">
      <c r="A289" s="25"/>
      <c r="B289" s="25"/>
      <c r="C289" s="25"/>
      <c r="D289" s="25"/>
      <c r="E289" s="26"/>
      <c r="F289" s="26"/>
      <c r="G289" s="26"/>
      <c r="H289" s="26"/>
      <c r="I289" s="26"/>
      <c r="J289" s="26"/>
      <c r="K289" s="26"/>
      <c r="L289" s="25"/>
      <c r="M289" s="25"/>
      <c r="N289" s="25"/>
    </row>
    <row r="290" spans="1:14" hidden="1" x14ac:dyDescent="0.2">
      <c r="A290" s="25"/>
      <c r="B290" s="25"/>
      <c r="C290" s="25"/>
      <c r="D290" s="25"/>
      <c r="E290" s="26"/>
      <c r="F290" s="26"/>
      <c r="G290" s="26"/>
      <c r="H290" s="26"/>
      <c r="I290" s="26"/>
      <c r="J290" s="26"/>
      <c r="K290" s="26"/>
      <c r="L290" s="25"/>
      <c r="M290" s="25"/>
      <c r="N290" s="25"/>
    </row>
    <row r="291" spans="1:14" hidden="1" x14ac:dyDescent="0.2">
      <c r="A291" s="25"/>
      <c r="B291" s="25"/>
      <c r="C291" s="25"/>
      <c r="D291" s="25"/>
      <c r="E291" s="26"/>
      <c r="F291" s="26"/>
      <c r="G291" s="26"/>
      <c r="H291" s="26"/>
      <c r="I291" s="26"/>
      <c r="J291" s="26"/>
      <c r="K291" s="26"/>
      <c r="L291" s="25"/>
      <c r="M291" s="25"/>
      <c r="N291" s="25"/>
    </row>
    <row r="292" spans="1:14" hidden="1" x14ac:dyDescent="0.2">
      <c r="A292" s="25"/>
      <c r="B292" s="25"/>
      <c r="C292" s="25"/>
      <c r="D292" s="25"/>
      <c r="E292" s="26"/>
      <c r="F292" s="26"/>
      <c r="G292" s="26"/>
      <c r="H292" s="26"/>
      <c r="I292" s="26"/>
      <c r="J292" s="26"/>
      <c r="K292" s="26"/>
      <c r="L292" s="25"/>
      <c r="M292" s="25"/>
      <c r="N292" s="25"/>
    </row>
    <row r="293" spans="1:14" hidden="1" x14ac:dyDescent="0.2">
      <c r="A293" s="25"/>
      <c r="B293" s="25"/>
      <c r="C293" s="25"/>
      <c r="D293" s="25"/>
      <c r="E293" s="26"/>
      <c r="F293" s="26"/>
      <c r="G293" s="26"/>
      <c r="H293" s="26"/>
      <c r="I293" s="26"/>
      <c r="J293" s="26"/>
      <c r="K293" s="26"/>
      <c r="L293" s="25"/>
      <c r="M293" s="25"/>
      <c r="N293" s="25"/>
    </row>
    <row r="294" spans="1:14" hidden="1" x14ac:dyDescent="0.2">
      <c r="A294" s="25"/>
      <c r="B294" s="25"/>
      <c r="C294" s="25"/>
      <c r="D294" s="25"/>
      <c r="E294" s="26"/>
      <c r="F294" s="26"/>
      <c r="G294" s="26"/>
      <c r="H294" s="26"/>
      <c r="I294" s="26"/>
      <c r="J294" s="26"/>
      <c r="K294" s="26"/>
      <c r="L294" s="25"/>
      <c r="M294" s="25"/>
      <c r="N294" s="25"/>
    </row>
    <row r="295" spans="1:14" hidden="1" x14ac:dyDescent="0.2">
      <c r="A295" s="25"/>
      <c r="B295" s="25"/>
      <c r="C295" s="25"/>
      <c r="D295" s="25"/>
      <c r="E295" s="26"/>
      <c r="F295" s="26"/>
      <c r="G295" s="26"/>
      <c r="H295" s="26"/>
      <c r="I295" s="26"/>
      <c r="J295" s="26"/>
      <c r="K295" s="26"/>
      <c r="L295" s="25"/>
      <c r="M295" s="25"/>
      <c r="N295" s="25"/>
    </row>
    <row r="296" spans="1:14" hidden="1" x14ac:dyDescent="0.2">
      <c r="A296" s="25"/>
      <c r="B296" s="25"/>
      <c r="C296" s="25"/>
      <c r="D296" s="25"/>
      <c r="E296" s="26"/>
      <c r="F296" s="26"/>
      <c r="G296" s="26"/>
      <c r="H296" s="26"/>
      <c r="I296" s="26"/>
      <c r="J296" s="26"/>
      <c r="K296" s="26"/>
      <c r="L296" s="25"/>
      <c r="M296" s="25"/>
      <c r="N296" s="25"/>
    </row>
    <row r="297" spans="1:14" hidden="1" x14ac:dyDescent="0.2">
      <c r="A297" s="25"/>
      <c r="B297" s="25"/>
      <c r="C297" s="25"/>
      <c r="D297" s="25"/>
      <c r="E297" s="26"/>
      <c r="F297" s="26"/>
      <c r="G297" s="26"/>
      <c r="H297" s="26"/>
      <c r="I297" s="26"/>
      <c r="J297" s="26"/>
      <c r="K297" s="26"/>
      <c r="L297" s="25"/>
      <c r="M297" s="25"/>
      <c r="N297" s="25"/>
    </row>
    <row r="298" spans="1:14" hidden="1" x14ac:dyDescent="0.2">
      <c r="A298" s="25"/>
      <c r="B298" s="25"/>
      <c r="C298" s="25"/>
      <c r="D298" s="25"/>
      <c r="E298" s="26"/>
      <c r="F298" s="26"/>
      <c r="G298" s="26"/>
      <c r="H298" s="26"/>
      <c r="I298" s="26"/>
      <c r="J298" s="26"/>
      <c r="K298" s="26"/>
      <c r="L298" s="25"/>
      <c r="M298" s="25"/>
      <c r="N298" s="25"/>
    </row>
    <row r="299" spans="1:14" hidden="1" x14ac:dyDescent="0.2">
      <c r="A299" s="25"/>
      <c r="B299" s="25"/>
      <c r="C299" s="25"/>
      <c r="D299" s="25"/>
      <c r="E299" s="26"/>
      <c r="F299" s="26"/>
      <c r="G299" s="26"/>
      <c r="H299" s="26"/>
      <c r="I299" s="26"/>
      <c r="J299" s="26"/>
      <c r="K299" s="26"/>
      <c r="L299" s="25"/>
      <c r="M299" s="25"/>
      <c r="N299" s="25"/>
    </row>
    <row r="300" spans="1:14" hidden="1" x14ac:dyDescent="0.2">
      <c r="A300" s="25"/>
      <c r="B300" s="25"/>
      <c r="C300" s="25"/>
      <c r="D300" s="25"/>
      <c r="E300" s="26"/>
      <c r="F300" s="26"/>
      <c r="G300" s="26"/>
      <c r="H300" s="26"/>
      <c r="I300" s="26"/>
      <c r="J300" s="26"/>
      <c r="K300" s="26"/>
      <c r="L300" s="25"/>
      <c r="M300" s="25"/>
      <c r="N300" s="25"/>
    </row>
    <row r="301" spans="1:14" hidden="1" x14ac:dyDescent="0.2">
      <c r="A301" s="25"/>
      <c r="B301" s="25"/>
      <c r="C301" s="25"/>
      <c r="D301" s="25"/>
      <c r="E301" s="26"/>
      <c r="F301" s="26"/>
      <c r="G301" s="26"/>
      <c r="H301" s="26"/>
      <c r="I301" s="26"/>
      <c r="J301" s="26"/>
      <c r="K301" s="26"/>
      <c r="L301" s="25"/>
      <c r="M301" s="25"/>
      <c r="N301" s="25"/>
    </row>
    <row r="302" spans="1:14" hidden="1" x14ac:dyDescent="0.2">
      <c r="A302" s="25"/>
      <c r="B302" s="25"/>
      <c r="C302" s="25"/>
      <c r="D302" s="25"/>
      <c r="E302" s="26"/>
      <c r="F302" s="26"/>
      <c r="G302" s="26"/>
      <c r="H302" s="26"/>
      <c r="I302" s="26"/>
      <c r="J302" s="26"/>
      <c r="K302" s="26"/>
      <c r="L302" s="25"/>
      <c r="M302" s="25"/>
      <c r="N302" s="25"/>
    </row>
    <row r="303" spans="1:14" hidden="1" x14ac:dyDescent="0.2">
      <c r="A303" s="25"/>
      <c r="B303" s="25"/>
      <c r="C303" s="25"/>
      <c r="D303" s="25"/>
      <c r="E303" s="26"/>
      <c r="F303" s="26"/>
      <c r="G303" s="26"/>
      <c r="H303" s="26"/>
      <c r="I303" s="26"/>
      <c r="J303" s="26"/>
      <c r="K303" s="26"/>
      <c r="L303" s="25"/>
      <c r="M303" s="25"/>
      <c r="N303" s="25"/>
    </row>
    <row r="304" spans="1:14" hidden="1" x14ac:dyDescent="0.2">
      <c r="A304" s="25"/>
      <c r="B304" s="25"/>
      <c r="C304" s="25"/>
      <c r="D304" s="25"/>
      <c r="E304" s="26"/>
      <c r="F304" s="26"/>
      <c r="G304" s="26"/>
      <c r="H304" s="26"/>
      <c r="I304" s="26"/>
      <c r="J304" s="26"/>
      <c r="K304" s="26"/>
      <c r="L304" s="25"/>
      <c r="M304" s="25"/>
      <c r="N304" s="25"/>
    </row>
    <row r="305" spans="1:14" hidden="1" x14ac:dyDescent="0.2">
      <c r="A305" s="25"/>
      <c r="B305" s="25"/>
      <c r="C305" s="25"/>
      <c r="D305" s="25"/>
      <c r="E305" s="26"/>
      <c r="F305" s="26"/>
      <c r="G305" s="26"/>
      <c r="H305" s="26"/>
      <c r="I305" s="26"/>
      <c r="J305" s="26"/>
      <c r="K305" s="26"/>
      <c r="L305" s="25"/>
      <c r="M305" s="25"/>
      <c r="N305" s="25"/>
    </row>
    <row r="306" spans="1:14" hidden="1" x14ac:dyDescent="0.2">
      <c r="A306" s="25"/>
      <c r="B306" s="25"/>
      <c r="C306" s="25"/>
      <c r="D306" s="25"/>
      <c r="E306" s="26"/>
      <c r="F306" s="26"/>
      <c r="G306" s="26"/>
      <c r="H306" s="26"/>
      <c r="I306" s="26"/>
      <c r="J306" s="26"/>
      <c r="K306" s="26"/>
      <c r="L306" s="25"/>
      <c r="M306" s="25"/>
      <c r="N306" s="25"/>
    </row>
    <row r="307" spans="1:14" hidden="1" x14ac:dyDescent="0.2">
      <c r="A307" s="25"/>
      <c r="B307" s="25"/>
      <c r="C307" s="25"/>
      <c r="D307" s="25"/>
      <c r="E307" s="26"/>
      <c r="F307" s="26"/>
      <c r="G307" s="26"/>
      <c r="H307" s="26"/>
      <c r="I307" s="26"/>
      <c r="J307" s="26"/>
      <c r="K307" s="26"/>
      <c r="L307" s="25"/>
      <c r="M307" s="25"/>
      <c r="N307" s="25"/>
    </row>
    <row r="308" spans="1:14" hidden="1" x14ac:dyDescent="0.2">
      <c r="A308" s="25"/>
      <c r="B308" s="25"/>
      <c r="C308" s="25"/>
      <c r="D308" s="25"/>
      <c r="E308" s="26"/>
      <c r="F308" s="26"/>
      <c r="G308" s="26"/>
      <c r="H308" s="26"/>
      <c r="I308" s="26"/>
      <c r="J308" s="26"/>
      <c r="K308" s="26"/>
      <c r="L308" s="25"/>
      <c r="M308" s="25"/>
      <c r="N308" s="25"/>
    </row>
    <row r="309" spans="1:14" hidden="1" x14ac:dyDescent="0.2">
      <c r="A309" s="25"/>
      <c r="B309" s="25"/>
      <c r="C309" s="25"/>
      <c r="D309" s="25"/>
      <c r="E309" s="26"/>
      <c r="F309" s="26"/>
      <c r="G309" s="26"/>
      <c r="H309" s="26"/>
      <c r="I309" s="26"/>
      <c r="J309" s="26"/>
      <c r="K309" s="26"/>
      <c r="L309" s="25"/>
      <c r="M309" s="25"/>
      <c r="N309" s="25"/>
    </row>
    <row r="310" spans="1:14" hidden="1" x14ac:dyDescent="0.2">
      <c r="A310" s="25"/>
      <c r="B310" s="25"/>
      <c r="C310" s="25"/>
      <c r="D310" s="25"/>
      <c r="E310" s="26"/>
      <c r="F310" s="26"/>
      <c r="G310" s="26"/>
      <c r="H310" s="26"/>
      <c r="I310" s="26"/>
      <c r="J310" s="26"/>
      <c r="K310" s="26"/>
      <c r="L310" s="25"/>
      <c r="M310" s="25"/>
      <c r="N310" s="25"/>
    </row>
    <row r="311" spans="1:14" hidden="1" x14ac:dyDescent="0.2">
      <c r="A311" s="25"/>
      <c r="B311" s="25"/>
      <c r="C311" s="25"/>
      <c r="D311" s="25"/>
      <c r="E311" s="26"/>
      <c r="F311" s="26"/>
      <c r="G311" s="26"/>
      <c r="H311" s="26"/>
      <c r="I311" s="26"/>
      <c r="J311" s="26"/>
      <c r="K311" s="26"/>
      <c r="L311" s="25"/>
      <c r="M311" s="25"/>
      <c r="N311" s="25"/>
    </row>
    <row r="312" spans="1:14" hidden="1" x14ac:dyDescent="0.2">
      <c r="A312" s="25"/>
      <c r="B312" s="25"/>
      <c r="C312" s="25"/>
      <c r="D312" s="25"/>
      <c r="E312" s="26"/>
      <c r="F312" s="26"/>
      <c r="G312" s="26"/>
      <c r="H312" s="26"/>
      <c r="I312" s="26"/>
      <c r="J312" s="26"/>
      <c r="K312" s="26"/>
      <c r="L312" s="25"/>
      <c r="M312" s="25"/>
      <c r="N312" s="25"/>
    </row>
    <row r="313" spans="1:14" hidden="1" x14ac:dyDescent="0.2">
      <c r="A313" s="25"/>
      <c r="B313" s="25"/>
      <c r="C313" s="25"/>
      <c r="D313" s="25"/>
      <c r="E313" s="26"/>
      <c r="F313" s="26"/>
      <c r="G313" s="26"/>
      <c r="H313" s="26"/>
      <c r="I313" s="26"/>
      <c r="J313" s="26"/>
      <c r="K313" s="26"/>
      <c r="L313" s="25"/>
      <c r="M313" s="25"/>
      <c r="N313" s="25"/>
    </row>
    <row r="314" spans="1:14" hidden="1" x14ac:dyDescent="0.2">
      <c r="A314" s="25"/>
      <c r="B314" s="25"/>
      <c r="C314" s="25"/>
      <c r="D314" s="25"/>
      <c r="E314" s="26"/>
      <c r="F314" s="26"/>
      <c r="G314" s="26"/>
      <c r="H314" s="26"/>
      <c r="I314" s="26"/>
      <c r="J314" s="26"/>
      <c r="K314" s="26"/>
      <c r="L314" s="25"/>
      <c r="M314" s="25"/>
      <c r="N314" s="25"/>
    </row>
    <row r="315" spans="1:14" hidden="1" x14ac:dyDescent="0.2">
      <c r="A315" s="25"/>
      <c r="B315" s="25"/>
      <c r="C315" s="25"/>
      <c r="D315" s="25"/>
      <c r="E315" s="26"/>
      <c r="F315" s="26"/>
      <c r="G315" s="26"/>
      <c r="H315" s="26"/>
      <c r="I315" s="26"/>
      <c r="J315" s="26"/>
      <c r="K315" s="26"/>
      <c r="L315" s="25"/>
      <c r="M315" s="25"/>
      <c r="N315" s="25"/>
    </row>
    <row r="316" spans="1:14" hidden="1" x14ac:dyDescent="0.2">
      <c r="A316" s="25"/>
      <c r="B316" s="25"/>
      <c r="C316" s="25"/>
      <c r="D316" s="25"/>
      <c r="E316" s="26"/>
      <c r="F316" s="26"/>
      <c r="G316" s="26"/>
      <c r="H316" s="26"/>
      <c r="I316" s="26"/>
      <c r="J316" s="26"/>
      <c r="K316" s="26"/>
      <c r="L316" s="25"/>
      <c r="M316" s="25"/>
      <c r="N316" s="25"/>
    </row>
    <row r="317" spans="1:14" hidden="1" x14ac:dyDescent="0.2">
      <c r="A317" s="25"/>
      <c r="B317" s="25"/>
      <c r="C317" s="25"/>
      <c r="D317" s="25"/>
      <c r="E317" s="26"/>
      <c r="F317" s="26"/>
      <c r="G317" s="26"/>
      <c r="H317" s="26"/>
      <c r="I317" s="26"/>
      <c r="J317" s="26"/>
      <c r="K317" s="26"/>
      <c r="L317" s="25"/>
      <c r="M317" s="25"/>
      <c r="N317" s="25"/>
    </row>
    <row r="318" spans="1:14" hidden="1" x14ac:dyDescent="0.2">
      <c r="A318" s="25"/>
      <c r="B318" s="25"/>
      <c r="C318" s="25"/>
      <c r="D318" s="25"/>
      <c r="E318" s="26"/>
      <c r="F318" s="26"/>
      <c r="G318" s="26"/>
      <c r="H318" s="26"/>
      <c r="I318" s="26"/>
      <c r="J318" s="26"/>
      <c r="K318" s="26"/>
      <c r="L318" s="25"/>
      <c r="M318" s="25"/>
      <c r="N318" s="25"/>
    </row>
    <row r="319" spans="1:14" hidden="1" x14ac:dyDescent="0.2">
      <c r="A319" s="25"/>
      <c r="B319" s="25"/>
      <c r="C319" s="25"/>
      <c r="D319" s="25"/>
      <c r="E319" s="26"/>
      <c r="F319" s="26"/>
      <c r="G319" s="26"/>
      <c r="H319" s="26"/>
      <c r="I319" s="26"/>
      <c r="J319" s="26"/>
      <c r="K319" s="26"/>
      <c r="L319" s="25"/>
      <c r="M319" s="25"/>
      <c r="N319" s="25"/>
    </row>
    <row r="320" spans="1:14" hidden="1" x14ac:dyDescent="0.2">
      <c r="A320" s="25"/>
      <c r="B320" s="25"/>
      <c r="C320" s="25"/>
      <c r="D320" s="25"/>
      <c r="E320" s="26"/>
      <c r="F320" s="26"/>
      <c r="G320" s="26"/>
      <c r="H320" s="26"/>
      <c r="I320" s="26"/>
      <c r="J320" s="26"/>
      <c r="K320" s="26"/>
      <c r="L320" s="25"/>
      <c r="M320" s="25"/>
      <c r="N320" s="25"/>
    </row>
    <row r="321" spans="1:14" hidden="1" x14ac:dyDescent="0.2">
      <c r="A321" s="25"/>
      <c r="B321" s="25"/>
      <c r="C321" s="25"/>
      <c r="D321" s="25"/>
      <c r="E321" s="26"/>
      <c r="F321" s="26"/>
      <c r="G321" s="26"/>
      <c r="H321" s="26"/>
      <c r="I321" s="26"/>
      <c r="J321" s="26"/>
      <c r="K321" s="26"/>
      <c r="L321" s="25"/>
      <c r="M321" s="25"/>
      <c r="N321" s="25"/>
    </row>
    <row r="322" spans="1:14" hidden="1" x14ac:dyDescent="0.2">
      <c r="A322" s="25"/>
      <c r="B322" s="25"/>
      <c r="C322" s="25"/>
      <c r="D322" s="25"/>
      <c r="E322" s="26"/>
      <c r="F322" s="26"/>
      <c r="G322" s="26"/>
      <c r="H322" s="26"/>
      <c r="I322" s="26"/>
      <c r="J322" s="26"/>
      <c r="K322" s="26"/>
      <c r="L322" s="25"/>
      <c r="M322" s="25"/>
      <c r="N322" s="25"/>
    </row>
    <row r="323" spans="1:14" hidden="1" x14ac:dyDescent="0.2">
      <c r="A323" s="25"/>
      <c r="B323" s="25"/>
      <c r="C323" s="25"/>
      <c r="D323" s="25"/>
      <c r="E323" s="26"/>
      <c r="F323" s="26"/>
      <c r="G323" s="26"/>
      <c r="H323" s="26"/>
      <c r="I323" s="26"/>
      <c r="J323" s="26"/>
      <c r="K323" s="26"/>
      <c r="L323" s="25"/>
      <c r="M323" s="25"/>
      <c r="N323" s="25"/>
    </row>
    <row r="324" spans="1:14" hidden="1" x14ac:dyDescent="0.2">
      <c r="A324" s="25"/>
      <c r="B324" s="25"/>
      <c r="C324" s="25"/>
      <c r="D324" s="25"/>
      <c r="E324" s="26"/>
      <c r="F324" s="26"/>
      <c r="G324" s="26"/>
      <c r="H324" s="26"/>
      <c r="I324" s="26"/>
      <c r="J324" s="26"/>
      <c r="K324" s="26"/>
      <c r="L324" s="25"/>
      <c r="M324" s="25"/>
      <c r="N324" s="25"/>
    </row>
    <row r="325" spans="1:14" hidden="1" x14ac:dyDescent="0.2">
      <c r="A325" s="25"/>
      <c r="B325" s="25"/>
      <c r="C325" s="25"/>
      <c r="D325" s="25"/>
      <c r="E325" s="26"/>
      <c r="F325" s="26"/>
      <c r="G325" s="26"/>
      <c r="H325" s="26"/>
      <c r="I325" s="26"/>
      <c r="J325" s="26"/>
      <c r="K325" s="26"/>
      <c r="L325" s="25"/>
      <c r="M325" s="25"/>
      <c r="N325" s="25"/>
    </row>
    <row r="326" spans="1:14" hidden="1" x14ac:dyDescent="0.2">
      <c r="A326" s="25"/>
      <c r="B326" s="25"/>
      <c r="C326" s="25"/>
      <c r="D326" s="25"/>
      <c r="E326" s="26"/>
      <c r="F326" s="26"/>
      <c r="G326" s="26"/>
      <c r="H326" s="26"/>
      <c r="I326" s="26"/>
      <c r="J326" s="26"/>
      <c r="K326" s="26"/>
      <c r="L326" s="25"/>
      <c r="M326" s="25"/>
      <c r="N326" s="25"/>
    </row>
    <row r="327" spans="1:14" hidden="1" x14ac:dyDescent="0.2">
      <c r="A327" s="25"/>
      <c r="B327" s="25"/>
      <c r="C327" s="25"/>
      <c r="D327" s="25"/>
      <c r="E327" s="26"/>
      <c r="F327" s="26"/>
      <c r="G327" s="26"/>
      <c r="H327" s="26"/>
      <c r="I327" s="26"/>
      <c r="J327" s="26"/>
      <c r="K327" s="26"/>
      <c r="L327" s="25"/>
      <c r="M327" s="25"/>
      <c r="N327" s="25"/>
    </row>
    <row r="328" spans="1:14" hidden="1" x14ac:dyDescent="0.2">
      <c r="A328" s="25"/>
      <c r="B328" s="25"/>
      <c r="C328" s="25"/>
      <c r="D328" s="25"/>
      <c r="E328" s="26"/>
      <c r="F328" s="26"/>
      <c r="G328" s="26"/>
      <c r="H328" s="26"/>
      <c r="I328" s="26"/>
      <c r="J328" s="26"/>
      <c r="K328" s="26"/>
      <c r="L328" s="25"/>
      <c r="M328" s="25"/>
      <c r="N328" s="25"/>
    </row>
    <row r="329" spans="1:14" hidden="1" x14ac:dyDescent="0.2">
      <c r="A329" s="25"/>
      <c r="B329" s="25"/>
      <c r="C329" s="25"/>
      <c r="D329" s="25"/>
      <c r="E329" s="26"/>
      <c r="F329" s="26"/>
      <c r="G329" s="26"/>
      <c r="H329" s="26"/>
      <c r="I329" s="26"/>
      <c r="J329" s="26"/>
      <c r="K329" s="26"/>
      <c r="L329" s="25"/>
      <c r="M329" s="25"/>
      <c r="N329" s="25"/>
    </row>
    <row r="330" spans="1:14" hidden="1" x14ac:dyDescent="0.2">
      <c r="A330" s="25"/>
      <c r="B330" s="25"/>
      <c r="C330" s="25"/>
      <c r="D330" s="25"/>
      <c r="E330" s="26"/>
      <c r="F330" s="26"/>
      <c r="G330" s="26"/>
      <c r="H330" s="26"/>
      <c r="I330" s="26"/>
      <c r="J330" s="26"/>
      <c r="K330" s="26"/>
      <c r="L330" s="25"/>
      <c r="M330" s="25"/>
      <c r="N330" s="25"/>
    </row>
    <row r="331" spans="1:14" hidden="1" x14ac:dyDescent="0.2">
      <c r="A331" s="25"/>
      <c r="B331" s="25"/>
      <c r="C331" s="25"/>
      <c r="D331" s="25"/>
      <c r="E331" s="26"/>
      <c r="F331" s="26"/>
      <c r="G331" s="26"/>
      <c r="H331" s="26"/>
      <c r="I331" s="26"/>
      <c r="J331" s="26"/>
      <c r="K331" s="26"/>
      <c r="L331" s="25"/>
      <c r="M331" s="25"/>
      <c r="N331" s="25"/>
    </row>
    <row r="332" spans="1:14" hidden="1" x14ac:dyDescent="0.2">
      <c r="A332" s="25"/>
      <c r="B332" s="25"/>
      <c r="C332" s="25"/>
      <c r="D332" s="25"/>
      <c r="E332" s="26"/>
      <c r="F332" s="26"/>
      <c r="G332" s="26"/>
      <c r="H332" s="26"/>
      <c r="I332" s="26"/>
      <c r="J332" s="26"/>
      <c r="K332" s="26"/>
      <c r="L332" s="25"/>
      <c r="M332" s="25"/>
      <c r="N332" s="25"/>
    </row>
    <row r="333" spans="1:14" hidden="1" x14ac:dyDescent="0.2">
      <c r="A333" s="25"/>
      <c r="B333" s="25"/>
      <c r="C333" s="25"/>
      <c r="D333" s="25"/>
      <c r="E333" s="26"/>
      <c r="F333" s="26"/>
      <c r="G333" s="26"/>
      <c r="H333" s="26"/>
      <c r="I333" s="26"/>
      <c r="J333" s="26"/>
      <c r="K333" s="26"/>
      <c r="L333" s="25"/>
      <c r="M333" s="25"/>
      <c r="N333" s="25"/>
    </row>
    <row r="334" spans="1:14" hidden="1" x14ac:dyDescent="0.2">
      <c r="A334" s="25"/>
      <c r="B334" s="25"/>
      <c r="C334" s="25"/>
      <c r="D334" s="25"/>
      <c r="E334" s="26"/>
      <c r="F334" s="26"/>
      <c r="G334" s="26"/>
      <c r="H334" s="26"/>
      <c r="I334" s="26"/>
      <c r="J334" s="26"/>
      <c r="K334" s="26"/>
      <c r="L334" s="25"/>
      <c r="M334" s="25"/>
      <c r="N334" s="25"/>
    </row>
    <row r="335" spans="1:14" hidden="1" x14ac:dyDescent="0.2">
      <c r="A335" s="25"/>
      <c r="B335" s="25"/>
      <c r="C335" s="25"/>
      <c r="D335" s="25"/>
      <c r="E335" s="26"/>
      <c r="F335" s="26"/>
      <c r="G335" s="26"/>
      <c r="H335" s="26"/>
      <c r="I335" s="26"/>
      <c r="J335" s="26"/>
      <c r="K335" s="26"/>
      <c r="L335" s="25"/>
      <c r="M335" s="25"/>
      <c r="N335" s="25"/>
    </row>
    <row r="336" spans="1:14" hidden="1" x14ac:dyDescent="0.2">
      <c r="A336" s="25"/>
      <c r="B336" s="25"/>
      <c r="C336" s="25"/>
      <c r="D336" s="25"/>
      <c r="E336" s="26"/>
      <c r="F336" s="26"/>
      <c r="G336" s="26"/>
      <c r="H336" s="26"/>
      <c r="I336" s="26"/>
      <c r="J336" s="26"/>
      <c r="K336" s="26"/>
      <c r="L336" s="25"/>
      <c r="M336" s="25"/>
      <c r="N336" s="25"/>
    </row>
    <row r="337" spans="1:14" hidden="1" x14ac:dyDescent="0.2">
      <c r="A337" s="25"/>
      <c r="B337" s="25"/>
      <c r="C337" s="25"/>
      <c r="D337" s="25"/>
      <c r="E337" s="26"/>
      <c r="F337" s="26"/>
      <c r="G337" s="26"/>
      <c r="H337" s="26"/>
      <c r="I337" s="26"/>
      <c r="J337" s="26"/>
      <c r="K337" s="26"/>
      <c r="L337" s="25"/>
      <c r="M337" s="25"/>
      <c r="N337" s="25"/>
    </row>
    <row r="338" spans="1:14" hidden="1" x14ac:dyDescent="0.2">
      <c r="A338" s="25"/>
      <c r="B338" s="25"/>
      <c r="C338" s="25"/>
      <c r="D338" s="25"/>
      <c r="E338" s="26"/>
      <c r="F338" s="26"/>
      <c r="G338" s="26"/>
      <c r="H338" s="26"/>
      <c r="I338" s="26"/>
      <c r="J338" s="26"/>
      <c r="K338" s="26"/>
      <c r="L338" s="25"/>
      <c r="M338" s="25"/>
      <c r="N338" s="25"/>
    </row>
    <row r="339" spans="1:14" hidden="1" x14ac:dyDescent="0.2">
      <c r="A339" s="25"/>
      <c r="B339" s="25"/>
      <c r="C339" s="25"/>
      <c r="D339" s="25"/>
      <c r="E339" s="26"/>
      <c r="F339" s="26"/>
      <c r="G339" s="26"/>
      <c r="H339" s="26"/>
      <c r="I339" s="26"/>
      <c r="J339" s="26"/>
      <c r="K339" s="26"/>
      <c r="L339" s="25"/>
      <c r="M339" s="25"/>
      <c r="N339" s="25"/>
    </row>
    <row r="340" spans="1:14" hidden="1" x14ac:dyDescent="0.2">
      <c r="A340" s="25"/>
      <c r="B340" s="25"/>
      <c r="C340" s="25"/>
      <c r="D340" s="25"/>
      <c r="E340" s="26"/>
      <c r="F340" s="26"/>
      <c r="G340" s="26"/>
      <c r="H340" s="26"/>
      <c r="I340" s="26"/>
      <c r="J340" s="26"/>
      <c r="K340" s="26"/>
      <c r="L340" s="25"/>
      <c r="M340" s="25"/>
      <c r="N340" s="25"/>
    </row>
    <row r="341" spans="1:14" hidden="1" x14ac:dyDescent="0.2">
      <c r="A341" s="25"/>
      <c r="B341" s="25"/>
      <c r="C341" s="25"/>
      <c r="D341" s="25"/>
      <c r="E341" s="26"/>
      <c r="F341" s="26"/>
      <c r="G341" s="26"/>
      <c r="H341" s="26"/>
      <c r="I341" s="26"/>
      <c r="J341" s="26"/>
      <c r="K341" s="26"/>
      <c r="L341" s="25"/>
      <c r="M341" s="25"/>
      <c r="N341" s="25"/>
    </row>
    <row r="342" spans="1:14" hidden="1" x14ac:dyDescent="0.2">
      <c r="A342" s="25"/>
      <c r="B342" s="25"/>
      <c r="C342" s="25"/>
      <c r="D342" s="25"/>
      <c r="E342" s="26"/>
      <c r="F342" s="26"/>
      <c r="G342" s="26"/>
      <c r="H342" s="26"/>
      <c r="I342" s="26"/>
      <c r="J342" s="26"/>
      <c r="K342" s="26"/>
      <c r="L342" s="25"/>
      <c r="M342" s="25"/>
      <c r="N342" s="25"/>
    </row>
    <row r="343" spans="1:14" hidden="1" x14ac:dyDescent="0.2">
      <c r="A343" s="25"/>
      <c r="B343" s="25"/>
      <c r="C343" s="25"/>
      <c r="D343" s="25"/>
      <c r="E343" s="26"/>
      <c r="F343" s="26"/>
      <c r="G343" s="26"/>
      <c r="H343" s="26"/>
      <c r="I343" s="26"/>
      <c r="J343" s="26"/>
      <c r="K343" s="26"/>
      <c r="L343" s="25"/>
      <c r="M343" s="25"/>
      <c r="N343" s="25"/>
    </row>
    <row r="344" spans="1:14" hidden="1" x14ac:dyDescent="0.2">
      <c r="A344" s="25"/>
      <c r="B344" s="25"/>
      <c r="C344" s="25"/>
      <c r="D344" s="25"/>
      <c r="E344" s="26"/>
      <c r="F344" s="26"/>
      <c r="G344" s="26"/>
      <c r="H344" s="26"/>
      <c r="I344" s="26"/>
      <c r="J344" s="26"/>
      <c r="K344" s="26"/>
      <c r="L344" s="25"/>
      <c r="M344" s="25"/>
      <c r="N344" s="25"/>
    </row>
    <row r="345" spans="1:14" hidden="1" x14ac:dyDescent="0.2">
      <c r="A345" s="25"/>
      <c r="B345" s="25"/>
      <c r="C345" s="25"/>
      <c r="D345" s="25"/>
      <c r="E345" s="26"/>
      <c r="F345" s="26"/>
      <c r="G345" s="26"/>
      <c r="H345" s="26"/>
      <c r="I345" s="26"/>
      <c r="J345" s="26"/>
      <c r="K345" s="26"/>
      <c r="L345" s="25"/>
      <c r="M345" s="25"/>
      <c r="N345" s="25"/>
    </row>
    <row r="346" spans="1:14" hidden="1" x14ac:dyDescent="0.2">
      <c r="A346" s="25"/>
      <c r="B346" s="25"/>
      <c r="C346" s="25"/>
      <c r="D346" s="25"/>
      <c r="E346" s="26"/>
      <c r="F346" s="26"/>
      <c r="G346" s="26"/>
      <c r="H346" s="26"/>
      <c r="I346" s="26"/>
      <c r="J346" s="26"/>
      <c r="K346" s="26"/>
      <c r="L346" s="25"/>
      <c r="M346" s="25"/>
      <c r="N346" s="25"/>
    </row>
    <row r="347" spans="1:14" hidden="1" x14ac:dyDescent="0.2">
      <c r="A347" s="25"/>
      <c r="B347" s="25"/>
      <c r="C347" s="25"/>
      <c r="D347" s="25"/>
      <c r="E347" s="26"/>
      <c r="F347" s="26"/>
      <c r="G347" s="26"/>
      <c r="H347" s="26"/>
      <c r="I347" s="26"/>
      <c r="J347" s="26"/>
      <c r="K347" s="26"/>
      <c r="L347" s="25"/>
      <c r="M347" s="25"/>
      <c r="N347" s="25"/>
    </row>
    <row r="348" spans="1:14" hidden="1" x14ac:dyDescent="0.2">
      <c r="A348" s="25"/>
      <c r="B348" s="25"/>
      <c r="C348" s="25"/>
      <c r="D348" s="25"/>
      <c r="E348" s="26"/>
      <c r="F348" s="26"/>
      <c r="G348" s="26"/>
      <c r="H348" s="26"/>
      <c r="I348" s="26"/>
      <c r="J348" s="26"/>
      <c r="K348" s="26"/>
      <c r="L348" s="25"/>
      <c r="M348" s="25"/>
      <c r="N348" s="25"/>
    </row>
    <row r="349" spans="1:14" hidden="1" x14ac:dyDescent="0.2">
      <c r="A349" s="25"/>
      <c r="B349" s="25"/>
      <c r="C349" s="25"/>
      <c r="D349" s="25"/>
      <c r="E349" s="26"/>
      <c r="F349" s="26"/>
      <c r="G349" s="26"/>
      <c r="H349" s="26"/>
      <c r="I349" s="26"/>
      <c r="J349" s="26"/>
      <c r="K349" s="26"/>
      <c r="L349" s="25"/>
      <c r="M349" s="25"/>
      <c r="N349" s="25"/>
    </row>
    <row r="350" spans="1:14" hidden="1" x14ac:dyDescent="0.2">
      <c r="A350" s="25"/>
      <c r="B350" s="25"/>
      <c r="C350" s="25"/>
      <c r="D350" s="25"/>
      <c r="E350" s="26"/>
      <c r="F350" s="26"/>
      <c r="G350" s="26"/>
      <c r="H350" s="26"/>
      <c r="I350" s="26"/>
      <c r="J350" s="26"/>
      <c r="K350" s="26"/>
      <c r="L350" s="25"/>
      <c r="M350" s="25"/>
      <c r="N350" s="25"/>
    </row>
    <row r="351" spans="1:14" hidden="1" x14ac:dyDescent="0.2">
      <c r="A351" s="25"/>
      <c r="B351" s="25"/>
      <c r="C351" s="25"/>
      <c r="D351" s="25"/>
      <c r="E351" s="26"/>
      <c r="F351" s="26"/>
      <c r="G351" s="26"/>
      <c r="H351" s="26"/>
      <c r="I351" s="26"/>
      <c r="J351" s="26"/>
      <c r="K351" s="26"/>
      <c r="L351" s="25"/>
      <c r="M351" s="25"/>
      <c r="N351" s="25"/>
    </row>
  </sheetData>
  <sheetProtection algorithmName="SHA-512" hashValue="0WtWDC0WIS1qAhKTiAIfTFbf/M7DV8ODVqBciCVZfNjrrr0jvQflVgPEhBqxDM89HtsZvOeLidWR7kCCSW2mzA==" saltValue="S18wnVR5XHNiSMBJN6EGow==" spinCount="100000" sheet="1" selectLockedCells="1"/>
  <mergeCells count="16">
    <mergeCell ref="I41:L46"/>
    <mergeCell ref="D34:L39"/>
    <mergeCell ref="D27:L32"/>
    <mergeCell ref="B41:C43"/>
    <mergeCell ref="B34:C34"/>
    <mergeCell ref="D41:G41"/>
    <mergeCell ref="C13:H13"/>
    <mergeCell ref="C15:H15"/>
    <mergeCell ref="K1:M1"/>
    <mergeCell ref="B27:C27"/>
    <mergeCell ref="C8:D8"/>
    <mergeCell ref="C6:D6"/>
    <mergeCell ref="C11:H11"/>
    <mergeCell ref="C12:H12"/>
    <mergeCell ref="C14:H14"/>
    <mergeCell ref="C10:F10"/>
  </mergeCells>
  <conditionalFormatting sqref="D4">
    <cfRule type="cellIs" dxfId="32" priority="24" operator="equal">
      <formula>"Bitte füllen Sie die Angaben zum EndoProthetikZentrum im Tabellenblatt 'Allgemeine Angaben' vollständig aus."</formula>
    </cfRule>
  </conditionalFormatting>
  <conditionalFormatting sqref="D41">
    <cfRule type="expression" dxfId="31" priority="18">
      <formula>$D$41=""</formula>
    </cfRule>
  </conditionalFormatting>
  <conditionalFormatting sqref="I41">
    <cfRule type="expression" dxfId="30" priority="19">
      <formula>$I$41&lt;&gt;""</formula>
    </cfRule>
  </conditionalFormatting>
  <dataValidations count="4">
    <dataValidation type="textLength" operator="lessThanOrEqual" allowBlank="1" showInputMessage="1" showErrorMessage="1" error="Textlänge auf 3000 Zeichen begrenzt." sqref="D27 D34" xr:uid="{00000000-0002-0000-0300-000000000000}">
      <formula1>3000</formula1>
    </dataValidation>
    <dataValidation type="whole" operator="greaterThanOrEqual" allowBlank="1" showInputMessage="1" showErrorMessage="1" errorTitle="Eingabefehler" error="Eingabe muss eine positive ganze Zahl sein." sqref="L23:M23 H24:M24 K20:K21 H22:K23 K11:L11" xr:uid="{00000000-0002-0000-0300-000001000000}">
      <formula1>0</formula1>
    </dataValidation>
    <dataValidation operator="greaterThanOrEqual" allowBlank="1" showInputMessage="1" showErrorMessage="1" errorTitle="Eingabefehler" error="Eingabe muss eine positive ganze Zahl sein." sqref="I13:L14 H9:L9 I19:J21 L18 K19 I16:L16 J11 I11" xr:uid="{00000000-0002-0000-0300-000002000000}"/>
    <dataValidation operator="lessThanOrEqual" allowBlank="1" showInputMessage="1" showErrorMessage="1" sqref="D42:H46 H41:I41" xr:uid="{00000000-0002-0000-0300-000003000000}"/>
  </dataValidations>
  <hyperlinks>
    <hyperlink ref="K1" location="Inhalt!A1" display="zurück zum Inhaltsverzeichnis" xr:uid="{00000000-0004-0000-0300-000000000000}"/>
    <hyperlink ref="K1:M1" location="'Vorwort &amp; Inhaltsverzeichnis'!C43" display="zurück zum Inhaltsverzeichnis" xr:uid="{00000000-0004-0000-0300-000001000000}"/>
  </hyperlinks>
  <pageMargins left="0.25" right="0.25" top="0.75" bottom="0.75" header="0.3" footer="0.3"/>
  <pageSetup paperSize="9" scale="83" fitToHeight="0" orientation="landscape" r:id="rId1"/>
  <rowBreaks count="3" manualBreakCount="3">
    <brk id="18" max="16383" man="1"/>
    <brk id="22" max="16383" man="1"/>
    <brk id="23" max="16383" man="1"/>
  </rowBreaks>
  <extLst>
    <ext xmlns:x14="http://schemas.microsoft.com/office/spreadsheetml/2009/9/main" uri="{78C0D931-6437-407d-A8EE-F0AAD7539E65}">
      <x14:conditionalFormattings>
        <x14:conditionalFormatting xmlns:xm="http://schemas.microsoft.com/office/excel/2006/main">
          <x14:cfRule type="expression" priority="20" id="{1EF65224-6342-4ADE-96A3-7E05DFB907A6}">
            <xm:f>OR(D41=Hilfstabelle!$F$5,D41=Hilfstabelle!$F$6)</xm:f>
            <x14:dxf>
              <fill>
                <patternFill>
                  <bgColor theme="9" tint="-0.24994659260841701"/>
                </patternFill>
              </fill>
            </x14:dxf>
          </x14:cfRule>
          <xm:sqref>I41</xm:sqref>
        </x14:conditionalFormatting>
      </x14:conditionalFormattings>
    </ext>
    <ext xmlns:x14="http://schemas.microsoft.com/office/spreadsheetml/2009/9/main" uri="{CCE6A557-97BC-4b89-ADB6-D9C93CAAB3DF}">
      <x14:dataValidations xmlns:xm="http://schemas.microsoft.com/office/excel/2006/main" count="1">
        <x14:dataValidation type="list" operator="lessThanOrEqual" allowBlank="1" showInputMessage="1" showErrorMessage="1" error="Bitte benutzen Sie die Dropdown-Funktion." xr:uid="{00000000-0002-0000-0300-000004000000}">
          <x14:formula1>
            <xm:f>Hilfstabelle!$F$4:$F$7</xm:f>
          </x14:formula1>
          <xm:sqref>D41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7">
    <tabColor rgb="FF002060"/>
    <pageSetUpPr fitToPage="1"/>
  </sheetPr>
  <dimension ref="A1:AH101"/>
  <sheetViews>
    <sheetView showGridLines="0" zoomScaleNormal="100" workbookViewId="0">
      <pane ySplit="5" topLeftCell="A6" activePane="bottomLeft" state="frozen"/>
      <selection pane="bottomLeft" activeCell="G6" sqref="G6"/>
    </sheetView>
  </sheetViews>
  <sheetFormatPr baseColWidth="10" defaultColWidth="0" defaultRowHeight="11.25" zeroHeight="1" x14ac:dyDescent="0.2"/>
  <cols>
    <col min="1" max="1" width="1.140625" style="37" customWidth="1"/>
    <col min="2" max="2" width="5.7109375" style="36" hidden="1" customWidth="1"/>
    <col min="3" max="3" width="6.5703125" style="36" customWidth="1"/>
    <col min="4" max="4" width="24.42578125" style="37" customWidth="1"/>
    <col min="5" max="6" width="28.7109375" style="37" customWidth="1"/>
    <col min="7" max="8" width="14.140625" style="37" customWidth="1"/>
    <col min="9" max="11" width="20.7109375" style="37" customWidth="1"/>
    <col min="12" max="12" width="0.85546875" style="37" customWidth="1"/>
    <col min="13" max="15" width="30.7109375" style="37" hidden="1" customWidth="1"/>
    <col min="16" max="17" width="16.28515625" style="37" hidden="1" customWidth="1"/>
    <col min="18" max="19" width="12.7109375" style="37" hidden="1" customWidth="1"/>
    <col min="20" max="21" width="15.5703125" style="37" hidden="1" customWidth="1"/>
    <col min="22" max="34" width="0" style="37" hidden="1" customWidth="1"/>
    <col min="35" max="16384" width="11.42578125" style="37" hidden="1"/>
  </cols>
  <sheetData>
    <row r="1" spans="2:34" s="25" customFormat="1" ht="12.75" x14ac:dyDescent="0.2">
      <c r="B1" s="34"/>
      <c r="C1" s="34" t="s">
        <v>98</v>
      </c>
      <c r="N1" s="37"/>
      <c r="O1" s="37"/>
      <c r="P1" s="37"/>
      <c r="Q1" s="37"/>
      <c r="R1" s="37"/>
      <c r="S1" s="37"/>
      <c r="T1" s="37"/>
      <c r="U1" s="37"/>
    </row>
    <row r="2" spans="2:34" s="25" customFormat="1" ht="15" customHeight="1" x14ac:dyDescent="0.2">
      <c r="B2" s="34"/>
      <c r="C2" s="34"/>
      <c r="J2" s="330" t="s">
        <v>53</v>
      </c>
      <c r="K2" s="330"/>
      <c r="N2" s="37"/>
      <c r="O2" s="37"/>
      <c r="P2" s="37"/>
      <c r="Q2" s="37"/>
      <c r="R2" s="37"/>
      <c r="S2" s="37"/>
      <c r="T2" s="37"/>
      <c r="U2" s="37"/>
    </row>
    <row r="3" spans="2:34" s="25" customFormat="1" ht="12.75" customHeight="1" x14ac:dyDescent="0.2">
      <c r="B3" s="35"/>
      <c r="C3" s="307" t="str">
        <f>IF(OR('Allgemeine Angaben'!O8="",'Allgemeine Angaben'!O10=""),"Bitte füllen Sie die Angaben zum EndoProthetikZentrum im Tabellenblatt 'Allgemeine Angaben' vollständig aus.","Die Angaben beziehen sich auf das letzte Kalenderjahr vor dem Audit.")</f>
        <v>Bitte füllen Sie die Angaben zum EndoProthetikZentrum im Tabellenblatt 'Allgemeine Angaben' vollständig aus.</v>
      </c>
      <c r="D3" s="307"/>
      <c r="E3" s="307"/>
      <c r="F3" s="307"/>
      <c r="G3" s="307"/>
      <c r="H3" s="307"/>
      <c r="I3" s="307"/>
      <c r="J3" s="307"/>
      <c r="K3" s="307"/>
      <c r="L3" s="154"/>
      <c r="M3" s="154"/>
      <c r="N3" s="154"/>
      <c r="O3" s="154"/>
      <c r="P3" s="154"/>
      <c r="Q3" s="154"/>
      <c r="R3" s="154"/>
      <c r="S3" s="154"/>
      <c r="T3" s="154"/>
      <c r="U3" s="154"/>
      <c r="V3" s="154"/>
      <c r="W3" s="154"/>
      <c r="X3" s="154"/>
      <c r="Y3" s="154"/>
      <c r="Z3" s="154"/>
      <c r="AA3" s="154"/>
      <c r="AB3" s="154"/>
      <c r="AC3" s="154"/>
      <c r="AD3" s="154"/>
      <c r="AE3" s="154"/>
      <c r="AF3" s="154"/>
      <c r="AG3" s="154"/>
      <c r="AH3" s="154"/>
    </row>
    <row r="4" spans="2:34" ht="12" thickBot="1" x14ac:dyDescent="0.25"/>
    <row r="5" spans="2:34" ht="47.25" customHeight="1" thickBot="1" x14ac:dyDescent="0.25">
      <c r="B5" s="61" t="s">
        <v>73</v>
      </c>
      <c r="C5" s="61" t="s">
        <v>16</v>
      </c>
      <c r="D5" s="7" t="s">
        <v>74</v>
      </c>
      <c r="E5" s="59" t="s">
        <v>75</v>
      </c>
      <c r="F5" s="7" t="s">
        <v>121</v>
      </c>
      <c r="G5" s="7" t="s">
        <v>76</v>
      </c>
      <c r="H5" s="60" t="s">
        <v>2</v>
      </c>
      <c r="I5" s="2" t="s">
        <v>4</v>
      </c>
      <c r="J5" s="2" t="s">
        <v>48</v>
      </c>
      <c r="K5" s="2" t="s">
        <v>49</v>
      </c>
      <c r="M5" s="37" t="s">
        <v>65</v>
      </c>
      <c r="N5" s="37" t="s">
        <v>66</v>
      </c>
      <c r="O5" s="37" t="s">
        <v>179</v>
      </c>
      <c r="P5" s="65" t="s">
        <v>61</v>
      </c>
      <c r="Q5" s="65" t="s">
        <v>62</v>
      </c>
      <c r="R5" s="65" t="s">
        <v>83</v>
      </c>
      <c r="S5" s="65" t="s">
        <v>84</v>
      </c>
      <c r="T5" s="65" t="s">
        <v>85</v>
      </c>
      <c r="U5" s="65" t="s">
        <v>86</v>
      </c>
    </row>
    <row r="6" spans="2:34" ht="26.25" thickBot="1" x14ac:dyDescent="0.25">
      <c r="B6" s="71">
        <v>1</v>
      </c>
      <c r="C6" s="71" t="s">
        <v>34</v>
      </c>
      <c r="D6" s="72" t="s">
        <v>41</v>
      </c>
      <c r="E6" s="72" t="str">
        <f>IF('Allgemeine Angaben'!$O$8="EPZ",M6,N6)</f>
        <v>mind. 1x jährlich</v>
      </c>
      <c r="F6" s="146" t="s">
        <v>122</v>
      </c>
      <c r="G6" s="78"/>
      <c r="H6" s="248" t="str">
        <f t="shared" ref="H6:H17" si="0">IF(G6="","Kennzahl unvollständig",IF(OR(AND(ISNUMBER(P6),G6&gt;P6),AND(ISNUMBER(Q6),G6&lt;Q6)),"Kennzahl nicht erfüllt",IF(AND(P6="",Q6=""),"Kennzahl vollständig","Anforderung erfüllt")))</f>
        <v>Kennzahl unvollständig</v>
      </c>
      <c r="I6" s="128"/>
      <c r="J6" s="128"/>
      <c r="K6" s="129"/>
      <c r="M6" s="68" t="s">
        <v>180</v>
      </c>
      <c r="N6" s="68" t="s">
        <v>134</v>
      </c>
      <c r="O6" s="68" t="s">
        <v>180</v>
      </c>
      <c r="P6" s="69" t="str">
        <f>IF(AND('Allgemeine Angaben'!$O$8="EPZ",ISNUMBER(R6)),R6,IF(AND('Allgemeine Angaben'!$O$8="EPZmax",ISNUMBER(T6)),T6,""))</f>
        <v/>
      </c>
      <c r="Q6" s="69" t="str">
        <f>IF(AND('Allgemeine Angaben'!$O$8="EPZ",ISNUMBER(S6)),S6,IF(AND('Allgemeine Angaben'!$O$8="EPZmax",ISNUMBER(U6)),U6,""))</f>
        <v/>
      </c>
      <c r="R6" s="68"/>
      <c r="S6" s="68">
        <v>1</v>
      </c>
      <c r="T6" s="68"/>
      <c r="U6" s="68">
        <v>1</v>
      </c>
    </row>
    <row r="7" spans="2:34" ht="26.25" thickBot="1" x14ac:dyDescent="0.25">
      <c r="B7" s="71">
        <v>2</v>
      </c>
      <c r="C7" s="433" t="s">
        <v>21</v>
      </c>
      <c r="D7" s="230" t="s">
        <v>77</v>
      </c>
      <c r="E7" s="72" t="str">
        <f>IF('Allgemeine Angaben'!$O$8="EPZ",M7,N7)</f>
        <v>-</v>
      </c>
      <c r="F7" s="148" t="s">
        <v>123</v>
      </c>
      <c r="G7" s="79"/>
      <c r="H7" s="248" t="str">
        <f t="shared" si="0"/>
        <v>Kennzahl unvollständig</v>
      </c>
      <c r="I7" s="130"/>
      <c r="J7" s="131"/>
      <c r="K7" s="130"/>
      <c r="M7" s="70" t="s">
        <v>78</v>
      </c>
      <c r="N7" s="70" t="s">
        <v>78</v>
      </c>
      <c r="O7" s="70" t="s">
        <v>78</v>
      </c>
      <c r="P7" s="69" t="str">
        <f>IF(AND('Allgemeine Angaben'!$O$8="EPZ",ISNUMBER(R7)),R7,IF(AND('Allgemeine Angaben'!$O$8="EPZmax",ISNUMBER(T7)),T7,""))</f>
        <v/>
      </c>
      <c r="Q7" s="69" t="str">
        <f>IF(AND('Allgemeine Angaben'!$O$8="EPZ",ISNUMBER(S7)),S7,IF(AND('Allgemeine Angaben'!$O$8="EPZmax",ISNUMBER(U7)),U7,""))</f>
        <v/>
      </c>
      <c r="R7" s="70"/>
      <c r="S7" s="70"/>
      <c r="T7" s="70"/>
      <c r="U7" s="70"/>
    </row>
    <row r="8" spans="2:34" ht="26.25" thickBot="1" x14ac:dyDescent="0.25">
      <c r="B8" s="71">
        <v>3</v>
      </c>
      <c r="C8" s="434"/>
      <c r="D8" s="145" t="s">
        <v>119</v>
      </c>
      <c r="E8" s="72" t="str">
        <f>IF('Allgemeine Angaben'!$O$8="EPZ",M8,N8)</f>
        <v>-</v>
      </c>
      <c r="F8" s="148" t="s">
        <v>124</v>
      </c>
      <c r="G8" s="80"/>
      <c r="H8" s="248" t="str">
        <f t="shared" si="0"/>
        <v>Kennzahl unvollständig</v>
      </c>
      <c r="I8" s="130"/>
      <c r="J8" s="132"/>
      <c r="K8" s="133"/>
      <c r="M8" s="70" t="s">
        <v>78</v>
      </c>
      <c r="N8" s="70" t="s">
        <v>78</v>
      </c>
      <c r="O8" s="70" t="s">
        <v>78</v>
      </c>
      <c r="P8" s="69" t="str">
        <f>IF(AND('Allgemeine Angaben'!$O$8="EPZ",ISNUMBER(R8)),R8,IF(AND('Allgemeine Angaben'!$O$8="EPZmax",ISNUMBER(T8)),T8,""))</f>
        <v/>
      </c>
      <c r="Q8" s="69" t="str">
        <f>IF(AND('Allgemeine Angaben'!$O$8="EPZ",ISNUMBER(S8)),S8,IF(AND('Allgemeine Angaben'!$O$8="EPZmax",ISNUMBER(U8)),U8,""))</f>
        <v/>
      </c>
      <c r="R8" s="70"/>
      <c r="S8" s="70"/>
      <c r="T8" s="70"/>
      <c r="U8" s="70"/>
    </row>
    <row r="9" spans="2:34" ht="26.25" thickBot="1" x14ac:dyDescent="0.25">
      <c r="B9" s="71">
        <v>4</v>
      </c>
      <c r="C9" s="264" t="s">
        <v>22</v>
      </c>
      <c r="D9" s="72" t="s">
        <v>17</v>
      </c>
      <c r="E9" s="72" t="str">
        <f>IF('Allgemeine Angaben'!$O$8="EPZ",M9,N9)</f>
        <v>mind. 1x im Quartal mit Nachweis</v>
      </c>
      <c r="F9" s="149" t="s">
        <v>125</v>
      </c>
      <c r="G9" s="81"/>
      <c r="H9" s="248" t="str">
        <f t="shared" si="0"/>
        <v>Kennzahl unvollständig</v>
      </c>
      <c r="I9" s="130"/>
      <c r="J9" s="134"/>
      <c r="K9" s="130"/>
      <c r="M9" s="70" t="s">
        <v>178</v>
      </c>
      <c r="N9" s="70" t="s">
        <v>178</v>
      </c>
      <c r="O9" s="70" t="s">
        <v>178</v>
      </c>
      <c r="P9" s="69" t="str">
        <f>IF(AND('Allgemeine Angaben'!$O$8="EPZ",ISNUMBER(R9)),R9,IF(AND('Allgemeine Angaben'!$O$8="EPZmax",ISNUMBER(T9)),T9,""))</f>
        <v/>
      </c>
      <c r="Q9" s="69" t="str">
        <f>IF(AND('Allgemeine Angaben'!$O$8="EPZ",ISNUMBER(S9)),S9,IF(AND('Allgemeine Angaben'!$O$8="EPZmax",ISNUMBER(U9)),U9,""))</f>
        <v/>
      </c>
      <c r="R9" s="70"/>
      <c r="S9" s="70">
        <v>1</v>
      </c>
      <c r="T9" s="70"/>
      <c r="U9" s="70">
        <v>1</v>
      </c>
    </row>
    <row r="10" spans="2:34" ht="26.25" thickBot="1" x14ac:dyDescent="0.25">
      <c r="B10" s="71">
        <v>5</v>
      </c>
      <c r="C10" s="433" t="s">
        <v>23</v>
      </c>
      <c r="D10" s="431" t="s">
        <v>18</v>
      </c>
      <c r="E10" s="73" t="str">
        <f>IF('Allgemeine Angaben'!$O$8="EPZ",M10,N10)</f>
        <v>mind. 1x wöchentlich Durchführung der Sprechstunde</v>
      </c>
      <c r="F10" s="144" t="s">
        <v>126</v>
      </c>
      <c r="G10" s="82"/>
      <c r="H10" s="248" t="str">
        <f t="shared" si="0"/>
        <v>Kennzahl unvollständig</v>
      </c>
      <c r="I10" s="130"/>
      <c r="J10" s="10"/>
      <c r="K10" s="10"/>
      <c r="M10" s="70" t="s">
        <v>135</v>
      </c>
      <c r="N10" s="70" t="s">
        <v>135</v>
      </c>
      <c r="O10" s="70" t="s">
        <v>135</v>
      </c>
      <c r="P10" s="69" t="str">
        <f>IF(AND('Allgemeine Angaben'!$O$8="EPZ",ISNUMBER(R10)),R10,IF(AND('Allgemeine Angaben'!$O$8="EPZmax",ISNUMBER(T10)),T10,""))</f>
        <v/>
      </c>
      <c r="Q10" s="69" t="str">
        <f>IF(AND('Allgemeine Angaben'!$O$8="EPZ",ISNUMBER(S10)),S10,IF(AND('Allgemeine Angaben'!$O$8="EPZmax",ISNUMBER(U10)),U10,""))</f>
        <v/>
      </c>
      <c r="R10" s="70"/>
      <c r="S10" s="70">
        <v>1</v>
      </c>
      <c r="T10" s="70"/>
      <c r="U10" s="70">
        <v>1</v>
      </c>
    </row>
    <row r="11" spans="2:34" ht="26.25" thickBot="1" x14ac:dyDescent="0.25">
      <c r="B11" s="71">
        <v>6</v>
      </c>
      <c r="C11" s="435"/>
      <c r="D11" s="432"/>
      <c r="E11" s="73" t="str">
        <f>IF('Allgemeine Angaben'!$O$8="EPZ",M11,N11)</f>
        <v>&lt; 60 Minuten Wartezeit während der Sprechstunde</v>
      </c>
      <c r="F11" s="150" t="s">
        <v>165</v>
      </c>
      <c r="G11" s="78"/>
      <c r="H11" s="248" t="str">
        <f t="shared" si="0"/>
        <v>Kennzahl unvollständig</v>
      </c>
      <c r="I11" s="130"/>
      <c r="J11" s="135"/>
      <c r="K11" s="10"/>
      <c r="M11" s="68" t="s">
        <v>67</v>
      </c>
      <c r="N11" s="68" t="s">
        <v>67</v>
      </c>
      <c r="O11" s="68" t="s">
        <v>67</v>
      </c>
      <c r="P11" s="69" t="str">
        <f>IF(AND('Allgemeine Angaben'!$O$8="EPZ",ISNUMBER(R11)),R11,IF(AND('Allgemeine Angaben'!$O$8="EPZmax",ISNUMBER(T11)),T11,""))</f>
        <v/>
      </c>
      <c r="Q11" s="69" t="str">
        <f>IF(AND('Allgemeine Angaben'!$O$8="EPZ",ISNUMBER(S11)),S11,IF(AND('Allgemeine Angaben'!$O$8="EPZmax",ISNUMBER(U11)),U11,""))</f>
        <v/>
      </c>
      <c r="R11" s="68">
        <v>59</v>
      </c>
      <c r="S11" s="68"/>
      <c r="T11" s="68">
        <v>59</v>
      </c>
      <c r="U11" s="68"/>
    </row>
    <row r="12" spans="2:34" ht="115.5" thickBot="1" x14ac:dyDescent="0.25">
      <c r="B12" s="71">
        <v>9</v>
      </c>
      <c r="C12" s="264" t="s">
        <v>24</v>
      </c>
      <c r="D12" s="72" t="s">
        <v>19</v>
      </c>
      <c r="E12" s="72" t="str">
        <f>IF('Allgemeine Angaben'!$O$8="EPZ",M12,N12)</f>
        <v>mind. 2 Jahre Weiterbildungsbefugnis im Bereich Orthopädie und Unfallchirurgie außerhalb des Common Trunk 
oder 2 Jahre Weiterbildungsbefugnis Spezielle Orthopädische Chirurgie</v>
      </c>
      <c r="F12" s="230" t="s">
        <v>127</v>
      </c>
      <c r="G12" s="79"/>
      <c r="H12" s="248" t="str">
        <f t="shared" si="0"/>
        <v>Kennzahl unvollständig</v>
      </c>
      <c r="I12" s="130"/>
      <c r="J12" s="131"/>
      <c r="K12" s="130"/>
      <c r="M12" s="70" t="s">
        <v>138</v>
      </c>
      <c r="N12" s="70" t="s">
        <v>139</v>
      </c>
      <c r="O12" s="70" t="s">
        <v>138</v>
      </c>
      <c r="P12" s="69" t="str">
        <f>IF(AND('Allgemeine Angaben'!$O$8="EPZ",ISNUMBER(R12)),R12,IF(AND('Allgemeine Angaben'!$O$8="EPZmax",ISNUMBER(T12)),T12,""))</f>
        <v/>
      </c>
      <c r="Q12" s="69" t="str">
        <f>IF(AND('Allgemeine Angaben'!$O$8="EPZ",ISNUMBER(S12)),S12,IF(AND('Allgemeine Angaben'!$O$8="EPZmax",ISNUMBER(U12)),U12,""))</f>
        <v/>
      </c>
      <c r="R12" s="70"/>
      <c r="S12" s="70">
        <v>1</v>
      </c>
      <c r="T12" s="70"/>
      <c r="U12" s="70">
        <v>2</v>
      </c>
    </row>
    <row r="13" spans="2:34" ht="51.75" thickBot="1" x14ac:dyDescent="0.25">
      <c r="B13" s="71">
        <v>10</v>
      </c>
      <c r="C13" s="264" t="s">
        <v>25</v>
      </c>
      <c r="D13" s="146" t="s">
        <v>175</v>
      </c>
      <c r="E13" s="73" t="str">
        <f>IF('Allgemeine Angaben'!$O$8="EPZ",M14,N14)</f>
        <v>mind. 1x jährlich</v>
      </c>
      <c r="F13" s="146" t="s">
        <v>120</v>
      </c>
      <c r="G13" s="81"/>
      <c r="H13" s="248" t="str">
        <f t="shared" si="0"/>
        <v>Kennzahl unvollständig</v>
      </c>
      <c r="I13" s="130"/>
      <c r="J13" s="134"/>
      <c r="K13" s="129"/>
      <c r="M13" s="70" t="s">
        <v>134</v>
      </c>
      <c r="N13" s="70" t="s">
        <v>134</v>
      </c>
      <c r="O13" s="70" t="s">
        <v>134</v>
      </c>
      <c r="P13" s="69" t="str">
        <f>IF(AND('Allgemeine Angaben'!$O$8="EPZ",ISNUMBER(R13)),R13,IF(AND('Allgemeine Angaben'!$O$8="EPZmax",ISNUMBER(T13)),T13,""))</f>
        <v/>
      </c>
      <c r="Q13" s="69" t="str">
        <f>IF(AND('Allgemeine Angaben'!$O$8="EPZ",ISNUMBER(S13)),S13,IF(AND('Allgemeine Angaben'!$O$8="EPZmax",ISNUMBER(U13)),U13,""))</f>
        <v/>
      </c>
      <c r="R13" s="70"/>
      <c r="S13" s="70">
        <v>1</v>
      </c>
      <c r="T13" s="70"/>
      <c r="U13" s="70">
        <v>1</v>
      </c>
    </row>
    <row r="14" spans="2:34" ht="51.75" thickBot="1" x14ac:dyDescent="0.25">
      <c r="B14" s="71">
        <v>11</v>
      </c>
      <c r="C14" s="264" t="s">
        <v>26</v>
      </c>
      <c r="D14" s="146" t="s">
        <v>176</v>
      </c>
      <c r="E14" s="72" t="str">
        <f>IF('Allgemeine Angaben'!$O$8="EPZ",M14,N14)</f>
        <v>mind. 1x jährlich</v>
      </c>
      <c r="F14" s="146" t="s">
        <v>120</v>
      </c>
      <c r="G14" s="81"/>
      <c r="H14" s="248" t="str">
        <f t="shared" si="0"/>
        <v>Kennzahl unvollständig</v>
      </c>
      <c r="I14" s="130"/>
      <c r="J14" s="134"/>
      <c r="K14" s="129"/>
      <c r="M14" s="70" t="s">
        <v>134</v>
      </c>
      <c r="N14" s="70" t="s">
        <v>134</v>
      </c>
      <c r="O14" s="70" t="s">
        <v>134</v>
      </c>
      <c r="P14" s="69" t="str">
        <f>IF(AND('Allgemeine Angaben'!$O$8="EPZ",ISNUMBER(R14)),R14,IF(AND('Allgemeine Angaben'!$O$8="EPZmax",ISNUMBER(T14)),T14,""))</f>
        <v/>
      </c>
      <c r="Q14" s="69" t="str">
        <f>IF(AND('Allgemeine Angaben'!$O$8="EPZ",ISNUMBER(S14)),S14,IF(AND('Allgemeine Angaben'!$O$8="EPZmax",ISNUMBER(U14)),U14,""))</f>
        <v/>
      </c>
      <c r="R14" s="70"/>
      <c r="S14" s="70">
        <v>1</v>
      </c>
      <c r="T14" s="70"/>
      <c r="U14" s="70">
        <v>1</v>
      </c>
    </row>
    <row r="15" spans="2:34" ht="39" thickBot="1" x14ac:dyDescent="0.25">
      <c r="B15" s="71">
        <v>12</v>
      </c>
      <c r="C15" s="75" t="s">
        <v>28</v>
      </c>
      <c r="D15" s="146" t="s">
        <v>141</v>
      </c>
      <c r="E15" s="73" t="str">
        <f>IF('Allgemeine Angaben'!$O$8="EPZ",M15,N15)</f>
        <v>mind. 1x pro Jahr (über mind. 4 Wochen)</v>
      </c>
      <c r="F15" s="146" t="s">
        <v>128</v>
      </c>
      <c r="G15" s="79"/>
      <c r="H15" s="248" t="str">
        <f t="shared" si="0"/>
        <v>Kennzahl unvollständig</v>
      </c>
      <c r="I15" s="130"/>
      <c r="J15" s="131"/>
      <c r="K15" s="130"/>
      <c r="M15" s="70" t="s">
        <v>99</v>
      </c>
      <c r="N15" s="70" t="s">
        <v>99</v>
      </c>
      <c r="O15" s="70" t="s">
        <v>99</v>
      </c>
      <c r="P15" s="69" t="str">
        <f>IF(AND('Allgemeine Angaben'!$O$8="EPZ",ISNUMBER(R15)),R15,IF(AND('Allgemeine Angaben'!$O$8="EPZmax",ISNUMBER(T15)),T15,""))</f>
        <v/>
      </c>
      <c r="Q15" s="69" t="str">
        <f>IF(AND('Allgemeine Angaben'!$O$8="EPZ",ISNUMBER(S15)),S15,IF(AND('Allgemeine Angaben'!$O$8="EPZmax",ISNUMBER(U15)),U15,""))</f>
        <v/>
      </c>
      <c r="R15" s="70"/>
      <c r="S15" s="70">
        <v>1</v>
      </c>
      <c r="T15" s="70"/>
      <c r="U15" s="70">
        <v>1</v>
      </c>
    </row>
    <row r="16" spans="2:34" ht="39" thickBot="1" x14ac:dyDescent="0.25">
      <c r="B16" s="71">
        <v>13</v>
      </c>
      <c r="C16" s="75" t="s">
        <v>27</v>
      </c>
      <c r="D16" s="146" t="s">
        <v>137</v>
      </c>
      <c r="E16" s="74" t="str">
        <f>IF('Allgemeine Angaben'!$O$8="EPZ",M16,N16)</f>
        <v>mind. 1x jährlich</v>
      </c>
      <c r="F16" s="146" t="s">
        <v>129</v>
      </c>
      <c r="G16" s="78"/>
      <c r="H16" s="248" t="str">
        <f t="shared" si="0"/>
        <v>Kennzahl unvollständig</v>
      </c>
      <c r="I16" s="130"/>
      <c r="J16" s="128"/>
      <c r="K16" s="136"/>
      <c r="M16" s="70" t="s">
        <v>134</v>
      </c>
      <c r="N16" s="70" t="s">
        <v>134</v>
      </c>
      <c r="O16" s="70" t="s">
        <v>134</v>
      </c>
      <c r="P16" s="69" t="str">
        <f>IF(AND('Allgemeine Angaben'!$O$8="EPZ",ISNUMBER(R16)),R16,IF(AND('Allgemeine Angaben'!$O$8="EPZmax",ISNUMBER(T16)),T16,""))</f>
        <v/>
      </c>
      <c r="Q16" s="69" t="str">
        <f>IF(AND('Allgemeine Angaben'!$O$8="EPZ",ISNUMBER(S16)),S16,IF(AND('Allgemeine Angaben'!$O$8="EPZmax",ISNUMBER(U16)),U16,""))</f>
        <v/>
      </c>
      <c r="R16" s="70"/>
      <c r="S16" s="70">
        <v>1</v>
      </c>
      <c r="T16" s="70"/>
      <c r="U16" s="70">
        <v>1</v>
      </c>
    </row>
    <row r="17" spans="2:21" ht="64.5" thickBot="1" x14ac:dyDescent="0.25">
      <c r="B17" s="76">
        <v>15</v>
      </c>
      <c r="C17" s="77" t="s">
        <v>40</v>
      </c>
      <c r="D17" s="230" t="s">
        <v>177</v>
      </c>
      <c r="E17" s="73" t="str">
        <f>IF('Allgemeine Angaben'!$O$8="EPZ",M17,N17)</f>
        <v>nicht gemeldete Patienten</v>
      </c>
      <c r="F17" s="148" t="s">
        <v>147</v>
      </c>
      <c r="G17" s="79"/>
      <c r="H17" s="248" t="str">
        <f t="shared" si="0"/>
        <v>Kennzahl unvollständig</v>
      </c>
      <c r="I17" s="130"/>
      <c r="J17" s="137"/>
      <c r="K17" s="10"/>
      <c r="M17" s="70" t="s">
        <v>136</v>
      </c>
      <c r="N17" s="70" t="s">
        <v>136</v>
      </c>
      <c r="O17" s="70" t="s">
        <v>136</v>
      </c>
      <c r="P17" s="69" t="str">
        <f>IF(AND('Allgemeine Angaben'!$O$8="EPZ",ISNUMBER(R17)),R17,IF(AND('Allgemeine Angaben'!$O$8="EPZmax",ISNUMBER(T17)),T17,""))</f>
        <v/>
      </c>
      <c r="Q17" s="69" t="str">
        <f>IF(AND('Allgemeine Angaben'!$O$8="EPZ",ISNUMBER(S17)),S17,IF(AND('Allgemeine Angaben'!$O$8="EPZmax",ISNUMBER(U17)),U17,""))</f>
        <v/>
      </c>
      <c r="R17" s="70"/>
      <c r="S17" s="70"/>
      <c r="T17" s="70"/>
      <c r="U17" s="70"/>
    </row>
    <row r="18" spans="2:21" x14ac:dyDescent="0.2"/>
    <row r="19" spans="2:21" ht="11.25" hidden="1" customHeight="1" x14ac:dyDescent="0.2"/>
    <row r="20" spans="2:21" ht="12" hidden="1" customHeight="1" x14ac:dyDescent="0.2"/>
    <row r="21" spans="2:21" ht="11.25" hidden="1" customHeight="1" x14ac:dyDescent="0.2"/>
    <row r="22" spans="2:21" ht="11.25" hidden="1" customHeight="1" x14ac:dyDescent="0.2"/>
    <row r="23" spans="2:21" ht="11.25" hidden="1" customHeight="1" x14ac:dyDescent="0.2"/>
    <row r="24" spans="2:21" ht="11.25" hidden="1" customHeight="1" x14ac:dyDescent="0.2"/>
    <row r="25" spans="2:21" ht="11.25" hidden="1" customHeight="1" x14ac:dyDescent="0.2"/>
    <row r="26" spans="2:21" ht="11.25" hidden="1" customHeight="1" x14ac:dyDescent="0.2"/>
    <row r="27" spans="2:21" ht="11.25" hidden="1" customHeight="1" x14ac:dyDescent="0.2"/>
    <row r="28" spans="2:21" ht="11.25" hidden="1" customHeight="1" x14ac:dyDescent="0.2"/>
    <row r="29" spans="2:21" ht="11.25" hidden="1" customHeight="1" x14ac:dyDescent="0.2"/>
    <row r="30" spans="2:21" ht="11.25" hidden="1" customHeight="1" x14ac:dyDescent="0.2"/>
    <row r="31" spans="2:21" ht="11.25" hidden="1" customHeight="1" x14ac:dyDescent="0.2"/>
    <row r="32" spans="2:21" ht="11.25" hidden="1" customHeight="1" x14ac:dyDescent="0.2"/>
    <row r="33" ht="11.25" hidden="1" customHeight="1" x14ac:dyDescent="0.2"/>
    <row r="34" ht="11.25" hidden="1" customHeight="1" x14ac:dyDescent="0.2"/>
    <row r="35" ht="11.25" hidden="1" customHeight="1" x14ac:dyDescent="0.2"/>
    <row r="36" ht="11.25" hidden="1" customHeight="1" x14ac:dyDescent="0.2"/>
    <row r="37" ht="11.25" hidden="1" customHeight="1" x14ac:dyDescent="0.2"/>
    <row r="38" ht="11.25" hidden="1" customHeight="1" x14ac:dyDescent="0.2"/>
    <row r="39" ht="11.25" hidden="1" customHeight="1" x14ac:dyDescent="0.2"/>
    <row r="40" ht="11.25" hidden="1" customHeight="1" x14ac:dyDescent="0.2"/>
    <row r="41" ht="11.25" hidden="1" customHeight="1" x14ac:dyDescent="0.2"/>
    <row r="42" ht="11.25" hidden="1" customHeight="1" x14ac:dyDescent="0.2"/>
    <row r="43" ht="11.25" hidden="1" customHeight="1" x14ac:dyDescent="0.2"/>
    <row r="44" ht="11.25" hidden="1" customHeight="1" x14ac:dyDescent="0.2"/>
    <row r="45" ht="11.25" hidden="1" customHeight="1" x14ac:dyDescent="0.2"/>
    <row r="46" ht="11.25" hidden="1" customHeight="1" x14ac:dyDescent="0.2"/>
    <row r="47" ht="11.25" hidden="1" customHeight="1" x14ac:dyDescent="0.2"/>
    <row r="48" ht="11.25" hidden="1" customHeight="1" x14ac:dyDescent="0.2"/>
    <row r="49" ht="11.25" hidden="1" customHeight="1" x14ac:dyDescent="0.2"/>
    <row r="50" ht="11.25" hidden="1" customHeight="1" x14ac:dyDescent="0.2"/>
    <row r="51" ht="11.25" hidden="1" customHeight="1" x14ac:dyDescent="0.2"/>
    <row r="52" ht="11.25" hidden="1" customHeight="1" x14ac:dyDescent="0.2"/>
    <row r="53" ht="11.25" hidden="1" customHeight="1" x14ac:dyDescent="0.2"/>
    <row r="54" ht="11.25" hidden="1" customHeight="1" x14ac:dyDescent="0.2"/>
    <row r="55" ht="11.25" hidden="1" customHeight="1" x14ac:dyDescent="0.2"/>
    <row r="56" ht="11.25" hidden="1" customHeight="1" x14ac:dyDescent="0.2"/>
    <row r="57" ht="11.25" hidden="1" customHeight="1" x14ac:dyDescent="0.2"/>
    <row r="58" ht="11.25" hidden="1" customHeight="1" x14ac:dyDescent="0.2"/>
    <row r="59" ht="11.25" hidden="1" customHeight="1" x14ac:dyDescent="0.2"/>
    <row r="60" ht="11.25" hidden="1" customHeight="1" x14ac:dyDescent="0.2"/>
    <row r="61" ht="11.25" hidden="1" customHeight="1" x14ac:dyDescent="0.2"/>
    <row r="62" ht="11.25" hidden="1" customHeight="1" x14ac:dyDescent="0.2"/>
    <row r="63" ht="11.25" hidden="1" customHeight="1" x14ac:dyDescent="0.2"/>
    <row r="64" ht="11.25" hidden="1" customHeight="1" x14ac:dyDescent="0.2"/>
    <row r="65" ht="11.25" hidden="1" customHeight="1" x14ac:dyDescent="0.2"/>
    <row r="66" ht="11.25" hidden="1" customHeight="1" x14ac:dyDescent="0.2"/>
    <row r="67" ht="11.25" hidden="1" customHeight="1" x14ac:dyDescent="0.2"/>
    <row r="68" ht="11.25" hidden="1" customHeight="1" x14ac:dyDescent="0.2"/>
    <row r="69" ht="11.25" hidden="1" customHeight="1" x14ac:dyDescent="0.2"/>
    <row r="70" ht="11.25" hidden="1" customHeight="1" x14ac:dyDescent="0.2"/>
    <row r="71" ht="11.25" hidden="1" customHeight="1" x14ac:dyDescent="0.2"/>
    <row r="72" ht="11.25" hidden="1" customHeight="1" x14ac:dyDescent="0.2"/>
    <row r="73" ht="11.25" hidden="1" customHeight="1" x14ac:dyDescent="0.2"/>
    <row r="74" ht="11.25" hidden="1" customHeight="1" x14ac:dyDescent="0.2"/>
    <row r="75" ht="11.25" hidden="1" customHeight="1" x14ac:dyDescent="0.2"/>
    <row r="76" ht="11.25" hidden="1" customHeight="1" x14ac:dyDescent="0.2"/>
    <row r="77" ht="11.25" hidden="1" customHeight="1" x14ac:dyDescent="0.2"/>
    <row r="78" ht="11.25" hidden="1" customHeight="1" x14ac:dyDescent="0.2"/>
    <row r="79" ht="11.25" hidden="1" customHeight="1" x14ac:dyDescent="0.2"/>
    <row r="80" ht="11.25" hidden="1" customHeight="1" x14ac:dyDescent="0.2"/>
    <row r="81" ht="11.25" hidden="1" customHeight="1" x14ac:dyDescent="0.2"/>
    <row r="82" ht="11.25" hidden="1" customHeight="1" x14ac:dyDescent="0.2"/>
    <row r="83" ht="11.25" hidden="1" customHeight="1" x14ac:dyDescent="0.2"/>
    <row r="84" ht="11.25" hidden="1" customHeight="1" x14ac:dyDescent="0.2"/>
    <row r="85" ht="11.25" hidden="1" customHeight="1" x14ac:dyDescent="0.2"/>
    <row r="86" ht="11.25" hidden="1" customHeight="1" x14ac:dyDescent="0.2"/>
    <row r="87" ht="11.25" hidden="1" customHeight="1" x14ac:dyDescent="0.2"/>
    <row r="88" ht="11.25" hidden="1" customHeight="1" x14ac:dyDescent="0.2"/>
    <row r="89" ht="11.25" hidden="1" customHeight="1" x14ac:dyDescent="0.2"/>
    <row r="90" ht="11.25" hidden="1" customHeight="1" x14ac:dyDescent="0.2"/>
    <row r="91" ht="11.25" hidden="1" customHeight="1" x14ac:dyDescent="0.2"/>
    <row r="92" ht="11.25" hidden="1" customHeight="1" x14ac:dyDescent="0.2"/>
    <row r="93" ht="11.25" hidden="1" customHeight="1" x14ac:dyDescent="0.2"/>
    <row r="94" ht="11.25" hidden="1" customHeight="1" x14ac:dyDescent="0.2"/>
    <row r="95" ht="11.25" hidden="1" customHeight="1" x14ac:dyDescent="0.2"/>
    <row r="96" ht="11.25" hidden="1" customHeight="1" x14ac:dyDescent="0.2"/>
    <row r="97" ht="11.25" hidden="1" customHeight="1" x14ac:dyDescent="0.2"/>
    <row r="98" ht="11.25" hidden="1" customHeight="1" x14ac:dyDescent="0.2"/>
    <row r="99" ht="11.25" hidden="1" customHeight="1" x14ac:dyDescent="0.2"/>
    <row r="100" ht="11.25" hidden="1" customHeight="1" x14ac:dyDescent="0.2"/>
    <row r="101" ht="11.25" hidden="1" customHeight="1" x14ac:dyDescent="0.2"/>
  </sheetData>
  <sheetProtection algorithmName="SHA-512" hashValue="NBASTKN3N+s+6l7Iq8EWoP44XlzwxTDBbjolfK1eh6vv1R+tirTgmpSKxgnLp7A/FXdpRQRC/uk1kZS+2jtWOw==" saltValue="eqXJGf2MYRlcR+6OOsmG4w==" spinCount="100000" sheet="1" objects="1" scenarios="1" selectLockedCells="1"/>
  <mergeCells count="5">
    <mergeCell ref="J2:K2"/>
    <mergeCell ref="D10:D11"/>
    <mergeCell ref="C7:C8"/>
    <mergeCell ref="C10:C11"/>
    <mergeCell ref="C3:K3"/>
  </mergeCells>
  <conditionalFormatting sqref="C3 L3:AH3">
    <cfRule type="containsText" dxfId="28" priority="2" operator="containsText" text="Bitte füllen Sie die Angaben zum EndoProthetikZentrum im Tabellenblatt 'Allgemeine Angaben' vollständig aus.">
      <formula>NOT(ISERROR(SEARCH("Bitte füllen Sie die Angaben zum EndoProthetikZentrum im Tabellenblatt 'Allgemeine Angaben' vollständig aus.",C3)))</formula>
    </cfRule>
  </conditionalFormatting>
  <conditionalFormatting sqref="G6:G17">
    <cfRule type="containsBlanks" dxfId="27" priority="1">
      <formula>LEN(TRIM(G6))=0</formula>
    </cfRule>
  </conditionalFormatting>
  <conditionalFormatting sqref="H6:H17">
    <cfRule type="cellIs" dxfId="26" priority="38" operator="equal">
      <formula>"Kennzahl nicht erfüllt"</formula>
    </cfRule>
    <cfRule type="cellIs" dxfId="25" priority="39" operator="equal">
      <formula>"Kennzahl unvollständig"</formula>
    </cfRule>
  </conditionalFormatting>
  <conditionalFormatting sqref="I6:I17">
    <cfRule type="expression" dxfId="24" priority="3">
      <formula>AND(I6="",OR(H6="Kennzahl nicht erfüllt",H6="Kennzahl unvollständig"))</formula>
    </cfRule>
  </conditionalFormatting>
  <dataValidations count="2">
    <dataValidation type="whole" operator="greaterThanOrEqual" allowBlank="1" showInputMessage="1" showErrorMessage="1" error="Eingabe einer ganzen Zahl." sqref="G6:G17" xr:uid="{00000000-0002-0000-0400-000000000000}">
      <formula1>0</formula1>
    </dataValidation>
    <dataValidation type="textLength" operator="lessThanOrEqual" allowBlank="1" showInputMessage="1" showErrorMessage="1" error="Textlänge ist auf 1000 Zeichen begrenzt." sqref="I6:K17" xr:uid="{00000000-0002-0000-0400-000001000000}">
      <formula1>1000</formula1>
    </dataValidation>
  </dataValidations>
  <hyperlinks>
    <hyperlink ref="C9" location="_2.5.3" display="2.5.3" xr:uid="{00000000-0004-0000-0400-000000000000}"/>
    <hyperlink ref="C12" location="_2.8" display="2.8" xr:uid="{00000000-0004-0000-0400-000001000000}"/>
    <hyperlink ref="C13" location="_3.1.1" display="3.1.1" xr:uid="{00000000-0004-0000-0400-000002000000}"/>
    <hyperlink ref="C14" location="_3.1.2" display="3.1.2" xr:uid="{00000000-0004-0000-0400-000003000000}"/>
    <hyperlink ref="C17" location="_3.2.11" display="3.2.11" xr:uid="{00000000-0004-0000-0400-000004000000}"/>
    <hyperlink ref="J2" location="Inhalt!A1" display="zurück zum Inhaltsverzeichnis" xr:uid="{00000000-0004-0000-0400-000005000000}"/>
    <hyperlink ref="J2:K2" location="'Vorwort &amp; Inhaltsverzeichnis'!C43" display="zurück zum Inhaltsverzeichnis" xr:uid="{00000000-0004-0000-0400-000006000000}"/>
  </hyperlinks>
  <pageMargins left="0.25" right="0.25" top="0.75" bottom="0.75" header="0.3" footer="0.3"/>
  <pageSetup paperSize="9" scale="78" fitToHeight="0" orientation="landscape" r:id="rId1"/>
  <ignoredErrors>
    <ignoredError sqref="C13 C18:C101 C17 C6 C7 C9 C12 C14 C15 C10 C16" twoDigitTextYear="1"/>
    <ignoredError sqref="E1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0">
    <tabColor rgb="FF00B0F0"/>
    <pageSetUpPr fitToPage="1"/>
  </sheetPr>
  <dimension ref="A1:S47"/>
  <sheetViews>
    <sheetView showGridLines="0" topLeftCell="A12" zoomScaleNormal="100" workbookViewId="0">
      <selection activeCell="F28" sqref="F28"/>
    </sheetView>
  </sheetViews>
  <sheetFormatPr baseColWidth="10" defaultColWidth="0" defaultRowHeight="12.75" zeroHeight="1" x14ac:dyDescent="0.2"/>
  <cols>
    <col min="1" max="1" width="1.42578125" style="25" customWidth="1"/>
    <col min="2" max="2" width="5.7109375" style="25" hidden="1" customWidth="1"/>
    <col min="3" max="3" width="37.140625" style="5" customWidth="1"/>
    <col min="4" max="5" width="29" style="5" customWidth="1"/>
    <col min="6" max="6" width="11.42578125" style="6" customWidth="1"/>
    <col min="7" max="8" width="10.7109375" style="6" customWidth="1"/>
    <col min="9" max="9" width="13.7109375" style="6" customWidth="1"/>
    <col min="10" max="12" width="20.7109375" style="5" customWidth="1"/>
    <col min="13" max="13" width="0.85546875" style="25" customWidth="1"/>
    <col min="14" max="16384" width="10.85546875" style="25" hidden="1"/>
  </cols>
  <sheetData>
    <row r="1" spans="1:12" x14ac:dyDescent="0.2">
      <c r="A1" s="38"/>
      <c r="B1" s="38"/>
      <c r="C1" s="38"/>
      <c r="D1" s="38"/>
      <c r="E1" s="38"/>
      <c r="F1" s="39"/>
      <c r="G1" s="39"/>
      <c r="H1" s="39"/>
      <c r="I1" s="39"/>
      <c r="J1" s="38"/>
      <c r="K1" s="38"/>
      <c r="L1" s="38"/>
    </row>
    <row r="2" spans="1:12" x14ac:dyDescent="0.2">
      <c r="C2" s="138" t="s">
        <v>246</v>
      </c>
      <c r="D2" s="25"/>
      <c r="E2" s="25"/>
      <c r="F2" s="26"/>
      <c r="G2" s="26"/>
      <c r="H2" s="26"/>
      <c r="I2" s="26"/>
      <c r="J2" s="163" t="s">
        <v>53</v>
      </c>
      <c r="K2" s="25"/>
      <c r="L2" s="25"/>
    </row>
    <row r="3" spans="1:12" x14ac:dyDescent="0.2">
      <c r="C3" s="138"/>
      <c r="D3" s="25"/>
      <c r="E3" s="25"/>
      <c r="F3" s="26"/>
      <c r="G3" s="26"/>
      <c r="H3" s="26"/>
      <c r="I3" s="26"/>
      <c r="J3" s="163"/>
      <c r="K3" s="25"/>
      <c r="L3" s="25"/>
    </row>
    <row r="4" spans="1:12" x14ac:dyDescent="0.2">
      <c r="C4" s="308" t="s">
        <v>118</v>
      </c>
      <c r="D4" s="436"/>
      <c r="E4" s="436"/>
      <c r="F4" s="436"/>
      <c r="G4" s="436"/>
      <c r="H4" s="436"/>
      <c r="I4" s="436"/>
      <c r="J4" s="163"/>
      <c r="K4" s="25"/>
      <c r="L4" s="25"/>
    </row>
    <row r="5" spans="1:12" ht="12.75" customHeight="1" x14ac:dyDescent="0.2">
      <c r="C5" s="376" t="str">
        <f>IF('Allgemeine Angaben'!O12=Hilfstabelle!B28,"Bei der Erstzertifizierung müssen die Indikatoren für einen Zeitraum von 3 Monaten rückwirkend nachgewiesen werden.","Die Indikatoren müssen für ein komplettes Kalenderjahr nachgewiesen werden (z. B. Auditjahr 2020 - Datenjahr 2019).")</f>
        <v>Die Indikatoren müssen für ein komplettes Kalenderjahr nachgewiesen werden (z. B. Auditjahr 2020 - Datenjahr 2019).</v>
      </c>
      <c r="D5" s="376"/>
      <c r="E5" s="376"/>
      <c r="F5" s="376"/>
      <c r="G5" s="376"/>
      <c r="H5" s="376"/>
      <c r="I5" s="376"/>
      <c r="J5" s="376"/>
      <c r="K5" s="376"/>
      <c r="L5" s="25"/>
    </row>
    <row r="6" spans="1:12" x14ac:dyDescent="0.2">
      <c r="C6" s="213" t="s">
        <v>159</v>
      </c>
      <c r="D6" s="265"/>
      <c r="E6" s="265"/>
      <c r="F6" s="265"/>
      <c r="G6" s="265"/>
      <c r="H6" s="265"/>
      <c r="I6" s="265"/>
      <c r="J6" s="265"/>
      <c r="K6" s="265"/>
      <c r="L6" s="25"/>
    </row>
    <row r="7" spans="1:12" ht="13.5" thickBot="1" x14ac:dyDescent="0.25">
      <c r="C7" s="213"/>
      <c r="D7" s="265"/>
      <c r="E7" s="265"/>
      <c r="F7" s="265"/>
      <c r="G7" s="265"/>
      <c r="H7" s="265"/>
      <c r="I7" s="265"/>
      <c r="J7" s="265"/>
      <c r="K7" s="265"/>
      <c r="L7" s="25"/>
    </row>
    <row r="8" spans="1:12" ht="15.75" customHeight="1" thickBot="1" x14ac:dyDescent="0.25">
      <c r="C8" s="105" t="str">
        <f>IF('Allgemeine Angaben'!O12=Hilfstabelle!B28,"Zeitraum der eingegebenen Daten (mind. 3 Monate):","Kalenderjahr der eingegebenen Daten:")</f>
        <v>Kalenderjahr der eingegebenen Daten:</v>
      </c>
      <c r="D8" s="115" t="str">
        <f>IF('Allgemeine Angaben'!Text10="","",'Allgemeine Angaben'!Text10)</f>
        <v/>
      </c>
      <c r="E8" s="290" t="s">
        <v>266</v>
      </c>
      <c r="F8" s="291"/>
      <c r="G8" s="39"/>
      <c r="H8" s="39"/>
      <c r="I8" s="26"/>
      <c r="J8" s="217" t="s">
        <v>166</v>
      </c>
      <c r="K8" s="108"/>
      <c r="L8" s="108"/>
    </row>
    <row r="9" spans="1:12" ht="13.5" customHeight="1" thickBot="1" x14ac:dyDescent="0.25">
      <c r="C9" s="138"/>
      <c r="D9" s="26"/>
      <c r="E9" s="25"/>
      <c r="F9" s="26"/>
      <c r="G9" s="26"/>
      <c r="H9" s="39"/>
      <c r="I9" s="26"/>
      <c r="J9" s="246" t="s">
        <v>248</v>
      </c>
      <c r="K9" s="38"/>
      <c r="L9" s="278"/>
    </row>
    <row r="10" spans="1:12" ht="15.75" customHeight="1" thickBot="1" x14ac:dyDescent="0.25">
      <c r="C10" s="261" t="s">
        <v>242</v>
      </c>
      <c r="D10" s="103">
        <f>'Zusammenfassung Zentrumszahlen'!I11</f>
        <v>0</v>
      </c>
      <c r="E10" s="11"/>
      <c r="F10" s="292"/>
      <c r="G10" s="39"/>
      <c r="H10" s="39"/>
      <c r="I10" s="25"/>
      <c r="J10" s="218">
        <f>COUNTIF(I20:I30,"Indikator unvollständig")+COUNTIF(I20:I30,"Eingabe nicht korrekt")+COUNTIF(I20:I30,"Bewertung nicht möglich")</f>
        <v>11</v>
      </c>
      <c r="K10" s="439" t="str">
        <f>IF(J10&gt;0,"Bitte vervollständigen bzw. kontrollieren Sie die Eingaben.",IF(J11&gt;0,"Die Eingaben sind vollständig, die Vorgaben aber nicht überall eindeutig erfüllt. Bitte nehmen Sie ggf. Kommentierungen vor.",""))</f>
        <v>Bitte vervollständigen bzw. kontrollieren Sie die Eingaben.</v>
      </c>
      <c r="L10" s="278"/>
    </row>
    <row r="11" spans="1:12" ht="15.75" customHeight="1" thickBot="1" x14ac:dyDescent="0.25">
      <c r="C11" s="261" t="s">
        <v>243</v>
      </c>
      <c r="D11" s="103">
        <f>'Zusammenfassung Zentrumszahlen'!J11</f>
        <v>0</v>
      </c>
      <c r="E11" s="11"/>
      <c r="F11" s="292"/>
      <c r="G11" s="39"/>
      <c r="H11" s="39"/>
      <c r="I11" s="25"/>
      <c r="J11" s="218">
        <f>IF(I10&gt;0,0,COUNTIF(I20:I30,"Sollvorgabe nicht erfüllt"))</f>
        <v>0</v>
      </c>
      <c r="K11" s="439"/>
      <c r="L11" s="278"/>
    </row>
    <row r="12" spans="1:12" ht="15.75" customHeight="1" thickBot="1" x14ac:dyDescent="0.25">
      <c r="C12" s="261" t="s">
        <v>244</v>
      </c>
      <c r="D12" s="103">
        <f>'Zusammenfassung Zentrumszahlen'!K19</f>
        <v>0</v>
      </c>
      <c r="E12" s="11"/>
      <c r="F12" s="292"/>
      <c r="G12" s="39"/>
      <c r="H12" s="39"/>
      <c r="I12" s="25"/>
      <c r="J12" s="219"/>
      <c r="K12" s="439"/>
      <c r="L12" s="279"/>
    </row>
    <row r="13" spans="1:12" ht="15.75" thickBot="1" x14ac:dyDescent="0.25">
      <c r="C13" s="261"/>
      <c r="D13" s="244"/>
      <c r="E13" s="11"/>
      <c r="F13" s="288"/>
      <c r="G13" s="39"/>
      <c r="H13" s="39"/>
      <c r="I13" s="25"/>
      <c r="J13" s="236"/>
      <c r="K13" s="280"/>
      <c r="L13" s="279"/>
    </row>
    <row r="14" spans="1:12" ht="15.75" customHeight="1" thickBot="1" x14ac:dyDescent="0.25">
      <c r="C14" s="245" t="s">
        <v>182</v>
      </c>
      <c r="D14" s="104">
        <f>IF('Allgemeine Angaben'!O12=Hilfstabelle!B28,"",IF(AND(ISBLANK(D10),ISBLANK(D11), ISBLANK(#REF!),ISBLANK(#REF!),ISBLANK(#REF!)),"",SUM(D10:D11)))</f>
        <v>0</v>
      </c>
      <c r="E14" s="11"/>
      <c r="F14" s="126" t="str">
        <f>IF('Allgemeine Angaben'!O12&lt;&gt;Hilfstabelle!B28,"",IF(AND(ISBLANK(F10),ISBLANK(F11), ISBLANK(F12)),"",SUM(F10:F12)))</f>
        <v/>
      </c>
      <c r="G14" s="39"/>
      <c r="H14" s="39"/>
      <c r="I14" s="25"/>
      <c r="J14" s="247" t="s">
        <v>247</v>
      </c>
      <c r="K14" s="25"/>
      <c r="L14" s="25"/>
    </row>
    <row r="15" spans="1:12" ht="13.5" customHeight="1" x14ac:dyDescent="0.2">
      <c r="C15" s="139"/>
      <c r="D15" s="25"/>
      <c r="E15" s="25"/>
      <c r="F15" s="26"/>
      <c r="G15" s="26"/>
      <c r="H15" s="26"/>
      <c r="I15" s="26"/>
      <c r="J15" s="218">
        <f>COUNTIF(I36:I44,"Indikator unvollständig")+COUNTIF(I36:I44,"Eingabe nicht korrekt")+COUNTIF(I36:I44,"Bewertung nicht möglich")</f>
        <v>9</v>
      </c>
      <c r="K15" s="439" t="str">
        <f>IF(J15&gt;0,"Bitte vervollständigen bzw. kontrollieren Sie die Eingaben.",IF(J16&gt;0,"Die Eingaben sind vollständig, die Vorgaben aber nicht überall eindeutig erfüllt. Bitte nehmen Sie ggf. Kommentierungen vor.",""))</f>
        <v>Bitte vervollständigen bzw. kontrollieren Sie die Eingaben.</v>
      </c>
      <c r="L15" s="25"/>
    </row>
    <row r="16" spans="1:12" ht="13.5" customHeight="1" x14ac:dyDescent="0.2">
      <c r="C16" s="139"/>
      <c r="D16" s="25"/>
      <c r="E16" s="25"/>
      <c r="F16" s="26"/>
      <c r="G16" s="26"/>
      <c r="H16" s="26"/>
      <c r="I16" s="26"/>
      <c r="J16" s="218">
        <f>IF(J15&gt;0,0,COUNTIF(I36:I44,"Sollvorgabe nicht erfüllt"))</f>
        <v>0</v>
      </c>
      <c r="K16" s="439"/>
      <c r="L16" s="25"/>
    </row>
    <row r="17" spans="1:19" ht="13.5" customHeight="1" x14ac:dyDescent="0.2">
      <c r="C17" s="56" t="s">
        <v>181</v>
      </c>
      <c r="D17" s="25"/>
      <c r="E17" s="25"/>
      <c r="F17" s="26"/>
      <c r="G17" s="26"/>
      <c r="H17" s="26"/>
      <c r="I17" s="26"/>
      <c r="J17" s="219"/>
      <c r="K17" s="439"/>
      <c r="L17" s="25"/>
    </row>
    <row r="18" spans="1:19" ht="13.5" customHeight="1" thickBot="1" x14ac:dyDescent="0.25">
      <c r="C18" s="139"/>
      <c r="D18" s="25"/>
      <c r="E18" s="25"/>
      <c r="F18" s="26"/>
      <c r="G18" s="26"/>
      <c r="H18" s="26"/>
      <c r="I18" s="26"/>
      <c r="J18" s="25"/>
      <c r="K18" s="25"/>
      <c r="L18" s="25"/>
    </row>
    <row r="19" spans="1:19" ht="47.25" customHeight="1" thickBot="1" x14ac:dyDescent="0.25">
      <c r="A19" s="140"/>
      <c r="B19" s="61" t="s">
        <v>73</v>
      </c>
      <c r="C19" s="7"/>
      <c r="D19" s="7" t="s">
        <v>0</v>
      </c>
      <c r="E19" s="7" t="s">
        <v>198</v>
      </c>
      <c r="F19" s="2" t="s">
        <v>199</v>
      </c>
      <c r="G19" s="2" t="s">
        <v>1</v>
      </c>
      <c r="H19" s="2" t="s">
        <v>3</v>
      </c>
      <c r="I19" s="2" t="s">
        <v>2</v>
      </c>
      <c r="J19" s="2" t="s">
        <v>4</v>
      </c>
      <c r="K19" s="2" t="s">
        <v>48</v>
      </c>
      <c r="L19" s="2" t="s">
        <v>49</v>
      </c>
      <c r="N19" s="58" t="s">
        <v>61</v>
      </c>
      <c r="O19" s="58" t="s">
        <v>62</v>
      </c>
      <c r="P19" s="151" t="s">
        <v>131</v>
      </c>
      <c r="Q19" s="151" t="s">
        <v>130</v>
      </c>
      <c r="R19" s="152" t="s">
        <v>132</v>
      </c>
      <c r="S19" s="152" t="s">
        <v>133</v>
      </c>
    </row>
    <row r="20" spans="1:19" ht="26.25" thickBot="1" x14ac:dyDescent="0.25">
      <c r="A20" s="35"/>
      <c r="B20" s="71">
        <v>3</v>
      </c>
      <c r="C20" s="230" t="s">
        <v>200</v>
      </c>
      <c r="D20" s="144" t="s">
        <v>202</v>
      </c>
      <c r="E20" s="231">
        <v>1</v>
      </c>
      <c r="F20" s="8"/>
      <c r="G20" s="233">
        <f>IF(Hilfstabelle!$C$28=1,IF(ISBLANK($F$14),"",$F$14),IF(ISBLANK($D$14),"",$D$14))</f>
        <v>0</v>
      </c>
      <c r="H20" s="283" t="str">
        <f t="shared" ref="H20" si="0">IFERROR(IF(COUNT(F20,G20)=2,F20/G20,""),"---")</f>
        <v/>
      </c>
      <c r="I20" s="1" t="str">
        <f>IF(AND(H20="---",G20=0,F20=0),"Anforderungen erfüllt",IF(H20="---","Bewertung nicht möglich",IF(H20="","Indikator unvollständig",IF(OR(AND(ISNUMBER(P20),ISNUMBER(H20),H20&lt;P20),AND(ISNUMBER(Q20),ISNUMBER(H20),H20&gt;Q20),AND(G20=0,F20&gt;0)),"Eingabe nicht korrekt",IF(OR(AND(ISNUMBER(N20),H20&gt;N20),AND(ISNUMBER(O20),H20&lt;O20)),"Sollvorgabe nicht erfüllt",IF(OR(AND(R20="x",H20&gt;0),AND(S20="x",H20&lt;1)),"Wert-Begründung","Anforderungen erfüllt"))))))</f>
        <v>Indikator unvollständig</v>
      </c>
      <c r="J20" s="9"/>
      <c r="K20" s="10"/>
      <c r="L20" s="10"/>
      <c r="N20" s="141"/>
      <c r="O20" s="141">
        <v>1</v>
      </c>
      <c r="P20" s="141">
        <v>0</v>
      </c>
      <c r="Q20" s="141">
        <v>1</v>
      </c>
      <c r="R20" s="24"/>
      <c r="S20" s="153" t="s">
        <v>39</v>
      </c>
    </row>
    <row r="21" spans="1:19" ht="26.25" thickBot="1" x14ac:dyDescent="0.25">
      <c r="A21" s="35"/>
      <c r="B21" s="71">
        <v>3</v>
      </c>
      <c r="C21" s="146" t="s">
        <v>236</v>
      </c>
      <c r="D21" s="144" t="s">
        <v>203</v>
      </c>
      <c r="E21" s="231">
        <v>1</v>
      </c>
      <c r="F21" s="8"/>
      <c r="G21" s="233">
        <f>IF(Hilfstabelle!$C$28=1,IF(ISBLANK($F$14),"",$F$14),IF(ISBLANK($D$14),"",$D$14))</f>
        <v>0</v>
      </c>
      <c r="H21" s="283" t="str">
        <f t="shared" ref="H21" si="1">IFERROR(IF(COUNT(F21,G21)=2,F21/G21,""),"---")</f>
        <v/>
      </c>
      <c r="I21" s="1" t="str">
        <f t="shared" ref="I21:I30" si="2">IF(AND(H21="---",G21=0,F21=0),"Anforderungen erfüllt",IF(H21="---","Bewertung nicht möglich",IF(H21="","Indikator unvollständig",IF(OR(AND(ISNUMBER(P21),ISNUMBER(H21),H21&lt;P21),AND(ISNUMBER(Q21),ISNUMBER(H21),H21&gt;Q21),AND(G21=0,F21&gt;0)),"Eingabe nicht korrekt",IF(OR(AND(ISNUMBER(N21),H21&gt;N21),AND(ISNUMBER(O21),H21&lt;O21)),"Sollvorgabe nicht erfüllt",IF(OR(AND(R21="x",H21&gt;0),AND(S21="x",H21&lt;1)),"Wert-Begründung","Anforderungen erfüllt"))))))</f>
        <v>Indikator unvollständig</v>
      </c>
      <c r="J21" s="9"/>
      <c r="K21" s="10"/>
      <c r="L21" s="10"/>
      <c r="N21" s="141"/>
      <c r="O21" s="141">
        <v>1</v>
      </c>
      <c r="P21" s="141">
        <v>0</v>
      </c>
      <c r="Q21" s="141">
        <v>1</v>
      </c>
      <c r="R21" s="24"/>
      <c r="S21" s="24"/>
    </row>
    <row r="22" spans="1:19" ht="26.25" thickBot="1" x14ac:dyDescent="0.25">
      <c r="A22" s="35"/>
      <c r="B22" s="71">
        <v>4</v>
      </c>
      <c r="C22" s="146" t="s">
        <v>235</v>
      </c>
      <c r="D22" s="144" t="s">
        <v>203</v>
      </c>
      <c r="E22" s="156" t="s">
        <v>204</v>
      </c>
      <c r="F22" s="8"/>
      <c r="G22" s="233">
        <f>IF(Hilfstabelle!$C$28=1,IF(ISBLANK($F$14),"",$F$14),IF(ISBLANK($D$14),"",$D$14))</f>
        <v>0</v>
      </c>
      <c r="H22" s="283" t="str">
        <f t="shared" ref="H22:H30" si="3">IFERROR(IF(COUNT(F22,G22)=2,F22/G22,""),"---")</f>
        <v/>
      </c>
      <c r="I22" s="1" t="str">
        <f t="shared" si="2"/>
        <v>Indikator unvollständig</v>
      </c>
      <c r="J22" s="9"/>
      <c r="K22" s="10"/>
      <c r="L22" s="10"/>
      <c r="N22" s="141"/>
      <c r="O22" s="141"/>
      <c r="P22" s="141">
        <v>0</v>
      </c>
      <c r="Q22" s="141">
        <v>1</v>
      </c>
      <c r="R22" s="24"/>
      <c r="S22" s="24"/>
    </row>
    <row r="23" spans="1:19" ht="26.25" thickBot="1" x14ac:dyDescent="0.25">
      <c r="A23" s="35"/>
      <c r="B23" s="71"/>
      <c r="C23" s="146" t="s">
        <v>263</v>
      </c>
      <c r="D23" s="144" t="s">
        <v>203</v>
      </c>
      <c r="E23" s="156" t="s">
        <v>204</v>
      </c>
      <c r="F23" s="8"/>
      <c r="G23" s="233">
        <f>IF(Hilfstabelle!$C$28=1,IF(ISBLANK($F$14),"",$F$14),IF(ISBLANK($D$14),"",$D$14))</f>
        <v>0</v>
      </c>
      <c r="H23" s="283" t="str">
        <f t="shared" si="3"/>
        <v/>
      </c>
      <c r="I23" s="1" t="str">
        <f t="shared" si="2"/>
        <v>Indikator unvollständig</v>
      </c>
      <c r="J23" s="9"/>
      <c r="K23" s="10"/>
      <c r="L23" s="10"/>
      <c r="N23" s="141"/>
      <c r="O23" s="141"/>
      <c r="P23" s="141"/>
      <c r="Q23" s="141"/>
      <c r="R23" s="24"/>
      <c r="S23" s="24"/>
    </row>
    <row r="24" spans="1:19" ht="26.25" thickBot="1" x14ac:dyDescent="0.25">
      <c r="A24" s="35"/>
      <c r="B24" s="71">
        <v>5</v>
      </c>
      <c r="C24" s="146" t="s">
        <v>237</v>
      </c>
      <c r="D24" s="144" t="s">
        <v>203</v>
      </c>
      <c r="E24" s="156" t="s">
        <v>204</v>
      </c>
      <c r="F24" s="8"/>
      <c r="G24" s="233">
        <f>IF(Hilfstabelle!$C$28=1,IF(ISBLANK($F$14),"",$F$14),IF(ISBLANK($D$14),"",$D$14))</f>
        <v>0</v>
      </c>
      <c r="H24" s="283" t="str">
        <f t="shared" si="3"/>
        <v/>
      </c>
      <c r="I24" s="1" t="str">
        <f t="shared" si="2"/>
        <v>Indikator unvollständig</v>
      </c>
      <c r="J24" s="9"/>
      <c r="K24" s="10"/>
      <c r="L24" s="10"/>
      <c r="N24" s="141"/>
      <c r="O24" s="141"/>
      <c r="P24" s="141">
        <v>0</v>
      </c>
      <c r="Q24" s="141">
        <v>1</v>
      </c>
      <c r="R24" s="24"/>
      <c r="S24" s="24"/>
    </row>
    <row r="25" spans="1:19" ht="26.25" thickBot="1" x14ac:dyDescent="0.25">
      <c r="A25" s="35"/>
      <c r="B25" s="71">
        <v>6</v>
      </c>
      <c r="C25" s="146" t="s">
        <v>239</v>
      </c>
      <c r="D25" s="144" t="s">
        <v>203</v>
      </c>
      <c r="E25" s="156" t="s">
        <v>204</v>
      </c>
      <c r="F25" s="8"/>
      <c r="G25" s="233">
        <f>IF(Hilfstabelle!$C$28=1,IF(ISBLANK($F$14),"",$F$14),IF(ISBLANK($D$14),"",$D$14))</f>
        <v>0</v>
      </c>
      <c r="H25" s="283" t="str">
        <f t="shared" si="3"/>
        <v/>
      </c>
      <c r="I25" s="1" t="str">
        <f t="shared" si="2"/>
        <v>Indikator unvollständig</v>
      </c>
      <c r="J25" s="9"/>
      <c r="K25" s="10"/>
      <c r="L25" s="10"/>
      <c r="N25" s="141"/>
      <c r="O25" s="141"/>
      <c r="P25" s="141">
        <v>0</v>
      </c>
      <c r="Q25" s="141">
        <v>1</v>
      </c>
      <c r="R25" s="24"/>
      <c r="S25" s="24"/>
    </row>
    <row r="26" spans="1:19" ht="26.25" thickBot="1" x14ac:dyDescent="0.25">
      <c r="A26" s="35"/>
      <c r="B26" s="71">
        <v>7</v>
      </c>
      <c r="C26" s="146" t="s">
        <v>238</v>
      </c>
      <c r="D26" s="145" t="s">
        <v>203</v>
      </c>
      <c r="E26" s="156" t="s">
        <v>204</v>
      </c>
      <c r="F26" s="8"/>
      <c r="G26" s="233">
        <f>IF(Hilfstabelle!$C$28=1,IF(ISBLANK($F$14),"",$F$14),IF(ISBLANK($D$14),"",$D$14))</f>
        <v>0</v>
      </c>
      <c r="H26" s="283" t="str">
        <f t="shared" si="3"/>
        <v/>
      </c>
      <c r="I26" s="1" t="str">
        <f t="shared" si="2"/>
        <v>Indikator unvollständig</v>
      </c>
      <c r="J26" s="9"/>
      <c r="K26" s="10"/>
      <c r="L26" s="10"/>
      <c r="N26" s="141"/>
      <c r="O26" s="141"/>
      <c r="P26" s="141">
        <v>0</v>
      </c>
      <c r="Q26" s="141">
        <v>1</v>
      </c>
      <c r="R26" s="24"/>
      <c r="S26" s="24"/>
    </row>
    <row r="27" spans="1:19" ht="26.25" thickBot="1" x14ac:dyDescent="0.25">
      <c r="A27" s="35"/>
      <c r="B27" s="71">
        <v>8</v>
      </c>
      <c r="C27" s="230" t="s">
        <v>240</v>
      </c>
      <c r="D27" s="144" t="s">
        <v>203</v>
      </c>
      <c r="E27" s="156" t="s">
        <v>204</v>
      </c>
      <c r="F27" s="8"/>
      <c r="G27" s="233">
        <f>IF(Hilfstabelle!$C$28=1,IF(ISBLANK($F$14),"",$F$14),IF(ISBLANK($D$14),"",$D$14))</f>
        <v>0</v>
      </c>
      <c r="H27" s="283" t="str">
        <f t="shared" si="3"/>
        <v/>
      </c>
      <c r="I27" s="1" t="str">
        <f t="shared" si="2"/>
        <v>Indikator unvollständig</v>
      </c>
      <c r="J27" s="9"/>
      <c r="K27" s="10"/>
      <c r="L27" s="10"/>
      <c r="N27" s="141"/>
      <c r="O27" s="141"/>
      <c r="P27" s="141">
        <v>0</v>
      </c>
      <c r="Q27" s="141">
        <v>1</v>
      </c>
      <c r="R27" s="153" t="s">
        <v>39</v>
      </c>
      <c r="S27" s="24"/>
    </row>
    <row r="28" spans="1:19" ht="26.25" thickBot="1" x14ac:dyDescent="0.25">
      <c r="A28" s="35"/>
      <c r="B28" s="71">
        <v>9</v>
      </c>
      <c r="C28" s="230" t="s">
        <v>264</v>
      </c>
      <c r="D28" s="145" t="s">
        <v>203</v>
      </c>
      <c r="E28" s="156" t="s">
        <v>204</v>
      </c>
      <c r="F28" s="8"/>
      <c r="G28" s="233">
        <f>IF(Hilfstabelle!$C$28=1,IF(ISBLANK($F$14),"",$F$14),IF(ISBLANK($D$14),"",$D$14))</f>
        <v>0</v>
      </c>
      <c r="H28" s="283" t="str">
        <f t="shared" si="3"/>
        <v/>
      </c>
      <c r="I28" s="1" t="str">
        <f t="shared" si="2"/>
        <v>Indikator unvollständig</v>
      </c>
      <c r="J28" s="9"/>
      <c r="K28" s="10"/>
      <c r="L28" s="10"/>
      <c r="N28" s="141"/>
      <c r="O28" s="141"/>
      <c r="P28" s="141">
        <v>0</v>
      </c>
      <c r="Q28" s="141">
        <v>1</v>
      </c>
      <c r="R28" s="153" t="s">
        <v>39</v>
      </c>
      <c r="S28" s="24"/>
    </row>
    <row r="29" spans="1:19" ht="26.25" thickBot="1" x14ac:dyDescent="0.25">
      <c r="A29" s="35"/>
      <c r="B29" s="71">
        <v>10</v>
      </c>
      <c r="C29" s="230" t="s">
        <v>241</v>
      </c>
      <c r="D29" s="144" t="s">
        <v>203</v>
      </c>
      <c r="E29" s="156" t="s">
        <v>204</v>
      </c>
      <c r="F29" s="8"/>
      <c r="G29" s="233">
        <f>IF(Hilfstabelle!$C$28=1,IF(ISBLANK($F$14),"",$F$14),IF(ISBLANK($D$14),"",$D$14))</f>
        <v>0</v>
      </c>
      <c r="H29" s="283" t="str">
        <f t="shared" si="3"/>
        <v/>
      </c>
      <c r="I29" s="1" t="str">
        <f t="shared" si="2"/>
        <v>Indikator unvollständig</v>
      </c>
      <c r="J29" s="9"/>
      <c r="K29" s="10"/>
      <c r="L29" s="10"/>
      <c r="N29" s="141"/>
      <c r="O29" s="141"/>
      <c r="P29" s="141">
        <v>0</v>
      </c>
      <c r="Q29" s="141">
        <v>1</v>
      </c>
      <c r="R29" s="24"/>
      <c r="S29" s="24"/>
    </row>
    <row r="30" spans="1:19" ht="39" thickBot="1" x14ac:dyDescent="0.25">
      <c r="A30" s="35"/>
      <c r="B30" s="71">
        <v>12</v>
      </c>
      <c r="C30" s="230" t="s">
        <v>201</v>
      </c>
      <c r="D30" s="144" t="s">
        <v>203</v>
      </c>
      <c r="E30" s="156" t="s">
        <v>204</v>
      </c>
      <c r="F30" s="8"/>
      <c r="G30" s="233">
        <f>IF(Hilfstabelle!$C$28=1,IF(ISBLANK($F$14),"",$F$14),IF(ISBLANK($D$14),"",$D$14))</f>
        <v>0</v>
      </c>
      <c r="H30" s="283" t="str">
        <f t="shared" si="3"/>
        <v/>
      </c>
      <c r="I30" s="1" t="str">
        <f t="shared" si="2"/>
        <v>Indikator unvollständig</v>
      </c>
      <c r="J30" s="9"/>
      <c r="K30" s="10"/>
      <c r="L30" s="10"/>
      <c r="N30" s="141"/>
      <c r="O30" s="141"/>
      <c r="P30" s="141">
        <v>0</v>
      </c>
      <c r="Q30" s="141">
        <v>1</v>
      </c>
      <c r="R30" s="24"/>
      <c r="S30" s="24"/>
    </row>
    <row r="31" spans="1:19" x14ac:dyDescent="0.2">
      <c r="C31" s="139"/>
      <c r="D31" s="25"/>
      <c r="E31" s="25"/>
      <c r="F31" s="26"/>
      <c r="G31" s="26"/>
      <c r="H31" s="26"/>
      <c r="I31" s="26"/>
      <c r="J31" s="25"/>
      <c r="K31" s="25"/>
      <c r="L31" s="25"/>
    </row>
    <row r="32" spans="1:19" x14ac:dyDescent="0.2">
      <c r="C32" s="139"/>
      <c r="D32" s="25"/>
      <c r="E32" s="25"/>
      <c r="F32" s="26"/>
      <c r="G32" s="26"/>
      <c r="H32" s="26"/>
      <c r="I32" s="26"/>
      <c r="J32" s="25"/>
      <c r="K32" s="25"/>
      <c r="L32" s="25"/>
    </row>
    <row r="33" spans="3:18" x14ac:dyDescent="0.2">
      <c r="C33" s="56" t="s">
        <v>254</v>
      </c>
      <c r="D33" s="25"/>
      <c r="E33" s="25"/>
      <c r="F33" s="26"/>
      <c r="G33" s="26"/>
      <c r="H33" s="26"/>
      <c r="I33" s="26"/>
      <c r="J33" s="25"/>
      <c r="K33" s="25"/>
      <c r="L33" s="25"/>
    </row>
    <row r="34" spans="3:18" ht="13.5" thickBot="1" x14ac:dyDescent="0.25">
      <c r="C34" s="38"/>
      <c r="D34" s="38"/>
      <c r="E34" s="38"/>
      <c r="F34" s="39"/>
      <c r="G34" s="39"/>
      <c r="H34" s="39"/>
      <c r="I34" s="39"/>
      <c r="J34" s="38"/>
      <c r="K34" s="38"/>
      <c r="L34" s="38"/>
    </row>
    <row r="35" spans="3:18" ht="51.75" thickBot="1" x14ac:dyDescent="0.25">
      <c r="C35" s="7"/>
      <c r="D35" s="7" t="s">
        <v>0</v>
      </c>
      <c r="E35" s="7" t="s">
        <v>198</v>
      </c>
      <c r="F35" s="2" t="s">
        <v>199</v>
      </c>
      <c r="G35" s="2" t="s">
        <v>1</v>
      </c>
      <c r="H35" s="2" t="s">
        <v>3</v>
      </c>
      <c r="I35" s="2" t="s">
        <v>2</v>
      </c>
      <c r="J35" s="2" t="s">
        <v>4</v>
      </c>
      <c r="K35" s="2" t="s">
        <v>48</v>
      </c>
      <c r="L35" s="2" t="s">
        <v>49</v>
      </c>
    </row>
    <row r="36" spans="3:18" ht="39" thickBot="1" x14ac:dyDescent="0.25">
      <c r="C36" s="437" t="s">
        <v>265</v>
      </c>
      <c r="D36" s="144" t="s">
        <v>225</v>
      </c>
      <c r="E36" s="281">
        <v>1</v>
      </c>
      <c r="F36" s="243"/>
      <c r="G36" s="282">
        <f>IF(Hilfstabelle!$C$28=1,IF(ISBLANK($F$12),"",$F$12),IF(ISBLANK($D$12),"",$D$12))</f>
        <v>0</v>
      </c>
      <c r="H36" s="283" t="str">
        <f t="shared" ref="H36:H44" si="4">IFERROR(IF(COUNT(F36,G36)=2,F36/G36,""),"---")</f>
        <v/>
      </c>
      <c r="I36" s="1" t="str">
        <f>IF(AND(H36="---",G36=0,F36=0),"Anforderungen erfüllt",IF(H36="---","Bewertung nicht möglich",IF(H36="","Indikator unvollständig",IF(OR(AND(ISNUMBER(P36),ISNUMBER(H36),H36&lt;P36),AND(ISNUMBER(Q36),ISNUMBER(H36),H36&gt;Q36),AND(G36=0,F36&gt;0)),"Eingabe nicht korrekt",IF(OR(AND(ISNUMBER(N36),H36&gt;N36),AND(ISNUMBER(O36),H36&lt;O36)),"Sollvorgabe nicht erfüllt",IF(OR(AND(R36="x",H36&gt;0),AND(S36="x",H36&lt;1)),"Wert-Begründung","Anforderungen erfüllt"))))))</f>
        <v>Indikator unvollständig</v>
      </c>
      <c r="J36" s="9"/>
      <c r="K36" s="10"/>
      <c r="L36" s="10"/>
      <c r="N36" s="287"/>
      <c r="O36" s="287">
        <v>1</v>
      </c>
      <c r="P36" s="287">
        <v>0</v>
      </c>
      <c r="Q36" s="287">
        <v>1</v>
      </c>
      <c r="R36" s="153"/>
    </row>
    <row r="37" spans="3:18" ht="26.25" thickBot="1" x14ac:dyDescent="0.25">
      <c r="C37" s="438"/>
      <c r="D37" s="144" t="s">
        <v>226</v>
      </c>
      <c r="E37" s="281">
        <v>1</v>
      </c>
      <c r="F37" s="232"/>
      <c r="G37" s="282">
        <f>IF(Hilfstabelle!$C$28=1,IF(ISBLANK($F$12),"",$F$12),IF(ISBLANK($D$12),"",$D$12))</f>
        <v>0</v>
      </c>
      <c r="H37" s="283" t="str">
        <f t="shared" si="4"/>
        <v/>
      </c>
      <c r="I37" s="1" t="str">
        <f t="shared" ref="I37:I44" si="5">IF(AND(H37="---",G37=0,F37=0),"Anforderungen erfüllt",IF(H37="---","Bewertung nicht möglich",IF(H37="","Indikator unvollständig",IF(OR(AND(ISNUMBER(P37),ISNUMBER(H37),H37&lt;P37),AND(ISNUMBER(Q37),ISNUMBER(H37),H37&gt;Q37),AND(G37=0,F37&gt;0)),"Eingabe nicht korrekt",IF(OR(AND(ISNUMBER(N37),H37&gt;N37),AND(ISNUMBER(O37),H37&lt;O37)),"Sollvorgabe nicht erfüllt",IF(OR(AND(R37="x",H37&gt;0),AND(S37="x",H37&lt;1)),"Wert-Begründung","Anforderungen erfüllt"))))))</f>
        <v>Indikator unvollständig</v>
      </c>
      <c r="J37" s="9"/>
      <c r="K37" s="10"/>
      <c r="L37" s="10"/>
      <c r="N37" s="287"/>
      <c r="O37" s="287">
        <v>1</v>
      </c>
      <c r="P37" s="287">
        <v>0</v>
      </c>
      <c r="Q37" s="287">
        <v>1</v>
      </c>
      <c r="R37" s="153"/>
    </row>
    <row r="38" spans="3:18" ht="26.25" thickBot="1" x14ac:dyDescent="0.25">
      <c r="C38" s="230" t="s">
        <v>205</v>
      </c>
      <c r="D38" s="144" t="s">
        <v>227</v>
      </c>
      <c r="E38" s="281">
        <v>1</v>
      </c>
      <c r="F38" s="232"/>
      <c r="G38" s="282">
        <f>IF(Hilfstabelle!$C$28=1,IF(ISBLANK($F$12),"",$F$12),IF(ISBLANK($D$12),"",$D$12))</f>
        <v>0</v>
      </c>
      <c r="H38" s="283" t="str">
        <f t="shared" si="4"/>
        <v/>
      </c>
      <c r="I38" s="1" t="str">
        <f t="shared" si="5"/>
        <v>Indikator unvollständig</v>
      </c>
      <c r="J38" s="9"/>
      <c r="K38" s="10"/>
      <c r="L38" s="10"/>
      <c r="N38" s="287"/>
      <c r="O38" s="287">
        <v>1</v>
      </c>
      <c r="P38" s="287">
        <v>0</v>
      </c>
      <c r="Q38" s="287">
        <v>1</v>
      </c>
      <c r="R38" s="153"/>
    </row>
    <row r="39" spans="3:18" ht="26.25" thickBot="1" x14ac:dyDescent="0.25">
      <c r="C39" s="146" t="s">
        <v>232</v>
      </c>
      <c r="D39" s="146" t="s">
        <v>203</v>
      </c>
      <c r="E39" s="144" t="s">
        <v>249</v>
      </c>
      <c r="F39" s="232"/>
      <c r="G39" s="282">
        <f>IF(Hilfstabelle!$C$28=1,IF(ISBLANK($F$12),"",$F$12),IF(ISBLANK($D$12),"",$D$12))</f>
        <v>0</v>
      </c>
      <c r="H39" s="283" t="str">
        <f t="shared" si="4"/>
        <v/>
      </c>
      <c r="I39" s="1" t="str">
        <f t="shared" si="5"/>
        <v>Indikator unvollständig</v>
      </c>
      <c r="J39" s="9"/>
      <c r="K39" s="10"/>
      <c r="L39" s="10"/>
      <c r="N39" s="287">
        <v>0.02</v>
      </c>
      <c r="O39" s="287"/>
      <c r="P39" s="287">
        <v>0</v>
      </c>
      <c r="Q39" s="287">
        <v>1</v>
      </c>
      <c r="R39" s="153"/>
    </row>
    <row r="40" spans="3:18" ht="64.5" thickBot="1" x14ac:dyDescent="0.25">
      <c r="C40" s="146" t="s">
        <v>245</v>
      </c>
      <c r="D40" s="144" t="s">
        <v>203</v>
      </c>
      <c r="E40" s="284" t="s">
        <v>230</v>
      </c>
      <c r="F40" s="232"/>
      <c r="G40" s="282">
        <f>IF(Hilfstabelle!$C$28=1,IF(ISBLANK($F$12),"",$F$12),IF(ISBLANK($D$12),"",$D$12))</f>
        <v>0</v>
      </c>
      <c r="H40" s="283" t="str">
        <f t="shared" si="4"/>
        <v/>
      </c>
      <c r="I40" s="1" t="str">
        <f t="shared" si="5"/>
        <v>Indikator unvollständig</v>
      </c>
      <c r="J40" s="9"/>
      <c r="K40" s="10"/>
      <c r="L40" s="10"/>
      <c r="N40" s="287">
        <v>0.05</v>
      </c>
      <c r="O40" s="287"/>
      <c r="P40" s="287">
        <v>0</v>
      </c>
      <c r="Q40" s="287">
        <v>1</v>
      </c>
      <c r="R40" s="153"/>
    </row>
    <row r="41" spans="3:18" ht="26.25" thickBot="1" x14ac:dyDescent="0.25">
      <c r="C41" s="284" t="s">
        <v>233</v>
      </c>
      <c r="D41" s="284" t="s">
        <v>203</v>
      </c>
      <c r="E41" s="144" t="s">
        <v>228</v>
      </c>
      <c r="F41" s="232"/>
      <c r="G41" s="282">
        <f>IF(Hilfstabelle!$C$28=1,IF(ISBLANK($F$12),"",$F$12),IF(ISBLANK($D$12),"",$D$12))</f>
        <v>0</v>
      </c>
      <c r="H41" s="283" t="str">
        <f t="shared" si="4"/>
        <v/>
      </c>
      <c r="I41" s="1" t="str">
        <f t="shared" si="5"/>
        <v>Indikator unvollständig</v>
      </c>
      <c r="J41" s="9"/>
      <c r="K41" s="10"/>
      <c r="L41" s="10"/>
      <c r="N41" s="287">
        <v>0.05</v>
      </c>
      <c r="O41" s="287"/>
      <c r="P41" s="287">
        <v>0</v>
      </c>
      <c r="Q41" s="287">
        <v>1</v>
      </c>
      <c r="R41" s="153"/>
    </row>
    <row r="42" spans="3:18" ht="51.75" thickBot="1" x14ac:dyDescent="0.25">
      <c r="C42" s="230" t="s">
        <v>231</v>
      </c>
      <c r="D42" s="144" t="s">
        <v>203</v>
      </c>
      <c r="E42" s="144" t="s">
        <v>229</v>
      </c>
      <c r="F42" s="232"/>
      <c r="G42" s="282">
        <f>IF(Hilfstabelle!$C$28=1,IF(ISBLANK($F$12),"",$F$12),IF(ISBLANK($D$12),"",$D$12))</f>
        <v>0</v>
      </c>
      <c r="H42" s="283" t="str">
        <f t="shared" si="4"/>
        <v/>
      </c>
      <c r="I42" s="1" t="str">
        <f t="shared" si="5"/>
        <v>Indikator unvollständig</v>
      </c>
      <c r="J42" s="9"/>
      <c r="K42" s="10"/>
      <c r="L42" s="10"/>
      <c r="N42" s="287">
        <v>0.02</v>
      </c>
      <c r="O42" s="287"/>
      <c r="P42" s="287">
        <v>0</v>
      </c>
      <c r="Q42" s="287">
        <v>1</v>
      </c>
      <c r="R42" s="153"/>
    </row>
    <row r="43" spans="3:18" ht="26.25" thickBot="1" x14ac:dyDescent="0.25">
      <c r="C43" s="230" t="s">
        <v>234</v>
      </c>
      <c r="D43" s="144" t="s">
        <v>203</v>
      </c>
      <c r="E43" s="144" t="s">
        <v>229</v>
      </c>
      <c r="F43" s="232"/>
      <c r="G43" s="282">
        <f>IF(Hilfstabelle!$C$28=1,IF(ISBLANK($F$12),"",$F$12),IF(ISBLANK($D$12),"",$D$12))</f>
        <v>0</v>
      </c>
      <c r="H43" s="283" t="str">
        <f t="shared" si="4"/>
        <v/>
      </c>
      <c r="I43" s="1" t="str">
        <f t="shared" si="5"/>
        <v>Indikator unvollständig</v>
      </c>
      <c r="J43" s="9"/>
      <c r="K43" s="10"/>
      <c r="L43" s="10"/>
      <c r="N43" s="287">
        <v>0.02</v>
      </c>
      <c r="O43" s="287"/>
      <c r="P43" s="287">
        <v>0</v>
      </c>
      <c r="Q43" s="287">
        <v>1</v>
      </c>
      <c r="R43" s="153"/>
    </row>
    <row r="44" spans="3:18" ht="26.25" thickBot="1" x14ac:dyDescent="0.25">
      <c r="C44" s="230" t="s">
        <v>206</v>
      </c>
      <c r="D44" s="144" t="s">
        <v>203</v>
      </c>
      <c r="E44" s="144" t="s">
        <v>204</v>
      </c>
      <c r="F44" s="232"/>
      <c r="G44" s="282">
        <f>IF(Hilfstabelle!$C$28=1,IF(ISBLANK($F$12),"",$F$12),IF(ISBLANK($D$12),"",$D$12))</f>
        <v>0</v>
      </c>
      <c r="H44" s="283" t="str">
        <f t="shared" si="4"/>
        <v/>
      </c>
      <c r="I44" s="1" t="str">
        <f t="shared" si="5"/>
        <v>Indikator unvollständig</v>
      </c>
      <c r="J44" s="9"/>
      <c r="K44" s="10"/>
      <c r="L44" s="10"/>
      <c r="N44" s="287"/>
      <c r="O44" s="287"/>
      <c r="P44" s="287">
        <v>0</v>
      </c>
      <c r="Q44" s="287">
        <v>1</v>
      </c>
      <c r="R44" s="153"/>
    </row>
    <row r="45" spans="3:18" x14ac:dyDescent="0.2">
      <c r="C45" s="38"/>
      <c r="D45" s="38"/>
      <c r="E45" s="38"/>
      <c r="F45" s="39"/>
      <c r="G45" s="39"/>
      <c r="H45" s="39"/>
      <c r="I45" s="39"/>
      <c r="J45" s="38"/>
      <c r="K45" s="38"/>
      <c r="L45" s="38"/>
    </row>
    <row r="46" spans="3:18" hidden="1" x14ac:dyDescent="0.2">
      <c r="C46" s="38"/>
      <c r="D46" s="38"/>
      <c r="E46" s="38"/>
      <c r="F46" s="39"/>
      <c r="G46" s="39"/>
      <c r="H46" s="39"/>
      <c r="I46" s="39"/>
      <c r="J46" s="38"/>
      <c r="K46" s="38"/>
      <c r="L46" s="38"/>
    </row>
    <row r="47" spans="3:18" hidden="1" x14ac:dyDescent="0.2">
      <c r="C47" s="38"/>
      <c r="D47" s="38"/>
      <c r="E47" s="38"/>
      <c r="F47" s="39"/>
      <c r="G47" s="39"/>
      <c r="H47" s="39"/>
      <c r="I47" s="39"/>
      <c r="J47" s="38"/>
      <c r="K47" s="38"/>
      <c r="L47" s="38"/>
    </row>
  </sheetData>
  <sheetProtection algorithmName="SHA-512" hashValue="wrCbDYF77ifzq7FzdgTjB2n0yjnjBDqBRe2yXJw9p0Iav1l27GYEpLmtCTqRlk7GHBWS6wRNyiIo4yxW4wQVlw==" saltValue="V1pSJfz+A3fxc+Px+BPjrg==" spinCount="100000" sheet="1" selectLockedCells="1"/>
  <mergeCells count="5">
    <mergeCell ref="C4:I4"/>
    <mergeCell ref="C5:K5"/>
    <mergeCell ref="C36:C37"/>
    <mergeCell ref="K10:K12"/>
    <mergeCell ref="K15:K17"/>
  </mergeCells>
  <conditionalFormatting sqref="F8 F10:F12">
    <cfRule type="notContainsBlanks" dxfId="20" priority="295">
      <formula>LEN(TRIM(F8))&gt;0</formula>
    </cfRule>
  </conditionalFormatting>
  <conditionalFormatting sqref="F20:F30">
    <cfRule type="containsBlanks" dxfId="17" priority="126">
      <formula>LEN(TRIM(F20))=0</formula>
    </cfRule>
  </conditionalFormatting>
  <conditionalFormatting sqref="F36:F44">
    <cfRule type="containsBlanks" dxfId="16" priority="14">
      <formula>LEN(TRIM(F36))=0</formula>
    </cfRule>
  </conditionalFormatting>
  <conditionalFormatting sqref="G20:G30">
    <cfRule type="cellIs" dxfId="15" priority="22" operator="equal">
      <formula>0</formula>
    </cfRule>
  </conditionalFormatting>
  <conditionalFormatting sqref="I20:I30">
    <cfRule type="cellIs" dxfId="14" priority="133" operator="equal">
      <formula>"Eingabe nicht korrekt"</formula>
    </cfRule>
    <cfRule type="cellIs" dxfId="13" priority="290" operator="equal">
      <formula>"Sollvorgabe nicht erfüllt"</formula>
    </cfRule>
    <cfRule type="cellIs" dxfId="12" priority="292" operator="equal">
      <formula>"Indikator unvollständig"</formula>
    </cfRule>
  </conditionalFormatting>
  <conditionalFormatting sqref="I36:I44">
    <cfRule type="cellIs" dxfId="11" priority="4" operator="equal">
      <formula>"Eingabe nicht korrekt"</formula>
    </cfRule>
    <cfRule type="cellIs" dxfId="10" priority="5" operator="equal">
      <formula>"Sollvorgabe nicht erfüllt"</formula>
    </cfRule>
    <cfRule type="cellIs" dxfId="9" priority="6" operator="equal">
      <formula>"Indikator unvollständig"</formula>
    </cfRule>
  </conditionalFormatting>
  <conditionalFormatting sqref="J10">
    <cfRule type="cellIs" dxfId="8" priority="25" operator="greaterThan">
      <formula>0</formula>
    </cfRule>
  </conditionalFormatting>
  <conditionalFormatting sqref="J11">
    <cfRule type="cellIs" dxfId="7" priority="24" operator="greaterThan">
      <formula>0</formula>
    </cfRule>
  </conditionalFormatting>
  <conditionalFormatting sqref="J12">
    <cfRule type="expression" dxfId="6" priority="1242">
      <formula>$J$10+$J$11=0</formula>
    </cfRule>
  </conditionalFormatting>
  <conditionalFormatting sqref="J15">
    <cfRule type="cellIs" dxfId="5" priority="8" operator="greaterThan">
      <formula>0</formula>
    </cfRule>
  </conditionalFormatting>
  <conditionalFormatting sqref="J16">
    <cfRule type="cellIs" dxfId="4" priority="7" operator="greaterThan">
      <formula>0</formula>
    </cfRule>
  </conditionalFormatting>
  <conditionalFormatting sqref="J17">
    <cfRule type="expression" dxfId="3" priority="9">
      <formula>$J$15+$J$16=0</formula>
    </cfRule>
  </conditionalFormatting>
  <conditionalFormatting sqref="J20:J30">
    <cfRule type="notContainsBlanks" dxfId="2" priority="28">
      <formula>LEN(TRIM(J20))&gt;0</formula>
    </cfRule>
    <cfRule type="expression" dxfId="1" priority="29">
      <formula>OR(I20="Kennzahl unvollständig",I20="Sollvorgabe nicht erfüllt")</formula>
    </cfRule>
  </conditionalFormatting>
  <conditionalFormatting sqref="J36:J44">
    <cfRule type="expression" dxfId="0" priority="10">
      <formula>AND(J36="",OR(I36="Kennzahl unvollständig",I36="Sollvorgabe nicht erfüllt",I36="Wert unplausibel"))</formula>
    </cfRule>
  </conditionalFormatting>
  <dataValidations count="6">
    <dataValidation type="whole" operator="greaterThanOrEqual" allowBlank="1" showInputMessage="1" showErrorMessage="1" error="Eingabe einer ganzen Zahl." sqref="F20:F30 F10:F13" xr:uid="{00000000-0002-0000-0500-000000000000}">
      <formula1>0</formula1>
    </dataValidation>
    <dataValidation allowBlank="1" showInputMessage="1" showErrorMessage="1" sqref="D8" xr:uid="{00000000-0002-0000-0500-000001000000}"/>
    <dataValidation operator="greaterThanOrEqual" allowBlank="1" showInputMessage="1" error="Eingabe einer ganzen Zahl." sqref="F14" xr:uid="{00000000-0002-0000-0500-000002000000}"/>
    <dataValidation type="textLength" operator="lessThanOrEqual" allowBlank="1" showInputMessage="1" showErrorMessage="1" error="Textlänge auf 1000 Zeichen begrenzt." sqref="J20:L30" xr:uid="{00000000-0002-0000-0500-000003000000}">
      <formula1>1000</formula1>
    </dataValidation>
    <dataValidation type="textLength" operator="lessThanOrEqual" allowBlank="1" showInputMessage="1" showErrorMessage="1" error="Textlänge auf 300 Zeichen begrenzt." sqref="J36:L44" xr:uid="{00000000-0002-0000-0500-000004000000}">
      <formula1>300</formula1>
    </dataValidation>
    <dataValidation type="whole" operator="greaterThanOrEqual" allowBlank="1" showInputMessage="1" showErrorMessage="1" error="Eingabe einer positiven ganzen Zahl." sqref="F36:F44" xr:uid="{00000000-0002-0000-0500-000005000000}">
      <formula1>0</formula1>
    </dataValidation>
  </dataValidations>
  <hyperlinks>
    <hyperlink ref="J2" location="'Vorwort &amp; Inhaltsverzeichnis'!C43" display="zurück zum Inhaltsverzeichnis" xr:uid="{00000000-0004-0000-0500-000000000000}"/>
  </hyperlinks>
  <pageMargins left="0.7" right="0.7" top="0.78740157499999996" bottom="0.78740157499999996" header="0.3" footer="0.3"/>
  <pageSetup paperSize="9" scale="64"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37" id="{4BC120AD-B45A-41E2-807C-59928B9A20D7}">
            <xm:f>'Allgemeine Angaben'!$O$12=Hilfstabelle!$B$28</xm:f>
            <x14:dxf>
              <fill>
                <patternFill patternType="none">
                  <bgColor auto="1"/>
                </patternFill>
              </fill>
              <border>
                <left/>
                <right/>
                <top/>
                <bottom/>
                <vertical/>
                <horizontal/>
              </border>
            </x14:dxf>
          </x14:cfRule>
          <xm:sqref>D8</xm:sqref>
        </x14:conditionalFormatting>
        <x14:conditionalFormatting xmlns:xm="http://schemas.microsoft.com/office/excel/2006/main">
          <x14:cfRule type="expression" priority="139" id="{526D2B1F-108C-4D00-9FD1-461F1022069C}">
            <xm:f>'Allgemeine Angaben'!$O$12=Hilfstabelle!$B$28</xm:f>
            <x14:dxf>
              <font>
                <color theme="0"/>
              </font>
              <fill>
                <patternFill patternType="none">
                  <bgColor auto="1"/>
                </patternFill>
              </fill>
              <border>
                <left/>
                <right/>
                <top/>
                <bottom/>
                <vertical/>
                <horizontal/>
              </border>
            </x14:dxf>
          </x14:cfRule>
          <xm:sqref>D10:D14</xm:sqref>
        </x14:conditionalFormatting>
        <x14:conditionalFormatting xmlns:xm="http://schemas.microsoft.com/office/excel/2006/main">
          <x14:cfRule type="expression" priority="1" id="{0ACCDC35-3B83-4F93-82C6-98F9E8A74DA0}">
            <xm:f>'Allgemeine Angaben'!$O$12=Hilfstabelle!$B$28</xm:f>
            <x14:dxf>
              <font>
                <color theme="1"/>
              </font>
            </x14:dxf>
          </x14:cfRule>
          <xm:sqref>E8</xm:sqref>
        </x14:conditionalFormatting>
        <x14:conditionalFormatting xmlns:xm="http://schemas.microsoft.com/office/excel/2006/main">
          <x14:cfRule type="expression" priority="135" id="{F7A1BE83-7E00-4C8A-919E-9BB15DAD3797}">
            <xm:f>'Allgemeine Angaben'!$O$12&lt;&gt;Hilfstabelle!$B$28</xm:f>
            <x14:dxf>
              <fill>
                <patternFill patternType="none">
                  <bgColor auto="1"/>
                </patternFill>
              </fill>
              <border>
                <left/>
                <right/>
                <top/>
                <bottom/>
                <vertical/>
                <horizontal/>
              </border>
            </x14:dxf>
          </x14:cfRule>
          <xm:sqref>F8</xm:sqref>
        </x14:conditionalFormatting>
        <x14:conditionalFormatting xmlns:xm="http://schemas.microsoft.com/office/excel/2006/main">
          <x14:cfRule type="expression" priority="140" id="{F0BA4051-6962-4AA0-9157-47F31083FEBF}">
            <xm:f>'Allgemeine Angaben'!$O$12&lt;&gt;Hilfstabelle!$B$28</xm:f>
            <x14:dxf>
              <font>
                <color theme="0"/>
              </font>
              <fill>
                <patternFill patternType="none">
                  <bgColor auto="1"/>
                </patternFill>
              </fill>
              <border>
                <left/>
                <right/>
                <top/>
                <bottom/>
                <vertical/>
                <horizontal/>
              </border>
            </x14:dxf>
          </x14:cfRule>
          <xm:sqref>F10:F12 F14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9"/>
  <dimension ref="A1:P46"/>
  <sheetViews>
    <sheetView workbookViewId="0">
      <selection activeCell="K4" sqref="K4"/>
    </sheetView>
  </sheetViews>
  <sheetFormatPr baseColWidth="10" defaultColWidth="10.85546875" defaultRowHeight="12.75" x14ac:dyDescent="0.2"/>
  <cols>
    <col min="1" max="1" width="10.85546875" style="11"/>
    <col min="2" max="2" width="28.140625" style="11" bestFit="1" customWidth="1"/>
    <col min="3" max="3" width="12.28515625" style="11" bestFit="1" customWidth="1"/>
    <col min="4" max="4" width="12" style="11" bestFit="1" customWidth="1"/>
    <col min="5" max="5" width="24.85546875" style="11" bestFit="1" customWidth="1"/>
    <col min="6" max="6" width="35.140625" style="11" bestFit="1" customWidth="1"/>
    <col min="7" max="9" width="10.85546875" style="11"/>
    <col min="10" max="10" width="21.85546875" style="11" bestFit="1" customWidth="1"/>
    <col min="11" max="11" width="20.140625" style="11" customWidth="1"/>
    <col min="12" max="12" width="20.28515625" style="11" bestFit="1" customWidth="1"/>
    <col min="13" max="13" width="63.5703125" style="11" bestFit="1" customWidth="1"/>
    <col min="14" max="16384" width="10.85546875" style="11"/>
  </cols>
  <sheetData>
    <row r="1" spans="1:16" x14ac:dyDescent="0.2">
      <c r="J1" s="16" t="s">
        <v>64</v>
      </c>
      <c r="K1" s="16" t="s">
        <v>197</v>
      </c>
      <c r="M1" s="16" t="s">
        <v>79</v>
      </c>
      <c r="P1" s="16"/>
    </row>
    <row r="2" spans="1:16" x14ac:dyDescent="0.2">
      <c r="J2" s="113" t="s">
        <v>217</v>
      </c>
      <c r="K2" s="227" t="s">
        <v>174</v>
      </c>
      <c r="M2" s="14" t="s">
        <v>80</v>
      </c>
    </row>
    <row r="3" spans="1:16" x14ac:dyDescent="0.2">
      <c r="D3" s="12"/>
      <c r="E3" s="12"/>
      <c r="J3" s="113" t="s">
        <v>217</v>
      </c>
      <c r="K3" s="227"/>
      <c r="L3" s="108"/>
      <c r="M3" s="14" t="s">
        <v>81</v>
      </c>
      <c r="P3" s="11" t="str">
        <f>IF('Allgemeine Angaben'!$O$8=Hilfstabelle!$D$4,"","HO")</f>
        <v>HO</v>
      </c>
    </row>
    <row r="4" spans="1:16" x14ac:dyDescent="0.2">
      <c r="C4" s="16" t="s">
        <v>215</v>
      </c>
      <c r="D4" s="15" t="s">
        <v>167</v>
      </c>
      <c r="E4" s="160" t="s">
        <v>153</v>
      </c>
      <c r="F4" s="113" t="s">
        <v>151</v>
      </c>
      <c r="J4" s="113" t="s">
        <v>169</v>
      </c>
      <c r="K4" s="228" t="str">
        <f>IF('Allgemeine Angaben'!O9=Hilfstabelle!D5,"Die Tabelle ist für mindestens einen Hauptoperateur auszufüllen. Einzutragen sind die letzten 4 Kalenderjahre. Prognosen sind nicht erforderlich.",IF('Allgemeine Angaben'!O9=Hilfstabelle!D6,"Die Tabelle ist für mindestens einen Seniorhauptoperateur auszufüllen. Einzutragen sind die letzten 4 Kalenderjahre. Prognosen sind nicht erforderlich.","Bitte füllen Sie die Angaben zum Zentrumfür Fuß- und Sprunggelenkchirurgie (z. B. Zentrumsart) vollständig aus."))</f>
        <v>Bitte füllen Sie die Angaben zum Zentrumfür Fuß- und Sprunggelenkchirurgie (z. B. Zentrumsart) vollständig aus.</v>
      </c>
      <c r="M4" s="113" t="s">
        <v>103</v>
      </c>
    </row>
    <row r="5" spans="1:16" x14ac:dyDescent="0.2">
      <c r="A5" s="16" t="s">
        <v>100</v>
      </c>
      <c r="B5" s="15" t="str">
        <f>IF('Allgemeine Angaben'!$O$8=Hilfstabelle!$D$4,"HO","SHO")</f>
        <v>SHO</v>
      </c>
      <c r="D5" s="15" t="s">
        <v>168</v>
      </c>
      <c r="F5" s="113" t="s">
        <v>155</v>
      </c>
      <c r="J5" s="113" t="s">
        <v>220</v>
      </c>
      <c r="K5" s="227" t="s">
        <v>140</v>
      </c>
      <c r="M5" s="14" t="s">
        <v>82</v>
      </c>
    </row>
    <row r="6" spans="1:16" x14ac:dyDescent="0.2">
      <c r="B6" s="15" t="str">
        <f>IF('Allgemeine Angaben'!$O$8=Hilfstabelle!$D$4,"","HO")</f>
        <v>HO</v>
      </c>
      <c r="D6" s="113" t="s">
        <v>214</v>
      </c>
      <c r="F6" s="113" t="s">
        <v>152</v>
      </c>
      <c r="J6" s="14" t="s">
        <v>32</v>
      </c>
      <c r="K6" s="14"/>
      <c r="M6" s="14"/>
    </row>
    <row r="7" spans="1:16" x14ac:dyDescent="0.2">
      <c r="B7" s="14"/>
      <c r="D7" s="15"/>
      <c r="F7" s="14"/>
      <c r="J7" s="16" t="s">
        <v>71</v>
      </c>
      <c r="K7" s="16" t="s">
        <v>88</v>
      </c>
      <c r="L7" s="16" t="s">
        <v>70</v>
      </c>
      <c r="M7" s="16" t="s">
        <v>87</v>
      </c>
    </row>
    <row r="8" spans="1:16" x14ac:dyDescent="0.2">
      <c r="B8" s="12"/>
      <c r="D8" s="12"/>
      <c r="J8" s="84" t="str">
        <f>IF('Allgemeine Angaben'!G19="","",'Allgemeine Angaben'!G19)</f>
        <v/>
      </c>
      <c r="K8" s="14" t="str">
        <f>IF('Allgemeine Angaben'!E19&lt;&gt;"",COUNTA('Allgemeine Angaben'!$E$19:E19),"")</f>
        <v/>
      </c>
      <c r="L8" s="85" t="str">
        <f>IF('Allgemeine Angaben'!E19="","",'Allgemeine Angaben'!E19)</f>
        <v/>
      </c>
      <c r="M8" s="14" t="str">
        <f>IFERROR(VLOOKUP(ROW(A1),$K$8:$L$32,2,0),"")</f>
        <v/>
      </c>
    </row>
    <row r="9" spans="1:16" x14ac:dyDescent="0.2">
      <c r="D9" s="12"/>
      <c r="J9" s="84" t="str">
        <f>IF('Allgemeine Angaben'!G20="","",'Allgemeine Angaben'!G20)</f>
        <v/>
      </c>
      <c r="K9" s="14" t="str">
        <f>IF('Allgemeine Angaben'!E20&lt;&gt;"",COUNTA('Allgemeine Angaben'!$E$19:E20),"")</f>
        <v/>
      </c>
      <c r="L9" s="85" t="str">
        <f>IF('Allgemeine Angaben'!E20="","",'Allgemeine Angaben'!E20)</f>
        <v/>
      </c>
      <c r="M9" s="14" t="str">
        <f>IFERROR(VLOOKUP(ROW(A2),$K$8:$L$32,2,0),"")</f>
        <v/>
      </c>
    </row>
    <row r="10" spans="1:16" x14ac:dyDescent="0.2">
      <c r="A10" s="16" t="s">
        <v>54</v>
      </c>
      <c r="B10" s="14"/>
      <c r="D10" s="12"/>
      <c r="J10" s="84" t="str">
        <f>IF('Allgemeine Angaben'!G21="","",'Allgemeine Angaben'!G21)</f>
        <v/>
      </c>
      <c r="K10" s="14" t="str">
        <f>IF('Allgemeine Angaben'!E21&lt;&gt;"",COUNTA('Allgemeine Angaben'!$E$19:E21),"")</f>
        <v/>
      </c>
      <c r="L10" s="85" t="str">
        <f>IF('Allgemeine Angaben'!E21="","",'Allgemeine Angaben'!E21)</f>
        <v/>
      </c>
      <c r="M10" s="14" t="str">
        <f>IFERROR(VLOOKUP(ROW(A3),$K$8:$L$32,2,0),"")</f>
        <v/>
      </c>
    </row>
    <row r="11" spans="1:16" x14ac:dyDescent="0.2">
      <c r="B11" s="15" t="s">
        <v>39</v>
      </c>
      <c r="D11" s="16" t="s">
        <v>172</v>
      </c>
      <c r="E11" s="113" t="s">
        <v>96</v>
      </c>
      <c r="J11" s="84" t="str">
        <f>IF('Allgemeine Angaben'!G22="","",'Allgemeine Angaben'!G22)</f>
        <v/>
      </c>
      <c r="K11" s="14" t="str">
        <f>IF('Allgemeine Angaben'!E22&lt;&gt;"",COUNTA('Allgemeine Angaben'!$E$19:E22),"")</f>
        <v/>
      </c>
      <c r="L11" s="85" t="str">
        <f>IF('Allgemeine Angaben'!E22="","",'Allgemeine Angaben'!E22)</f>
        <v/>
      </c>
      <c r="M11" s="14" t="str">
        <f>IFERROR(VLOOKUP(ROW(A4),$K$8:$L$32,2,0),"")</f>
        <v/>
      </c>
    </row>
    <row r="12" spans="1:16" x14ac:dyDescent="0.2">
      <c r="E12" s="113" t="s">
        <v>170</v>
      </c>
      <c r="J12" s="84" t="str">
        <f>IF('Allgemeine Angaben'!G23="","",'Allgemeine Angaben'!G23)</f>
        <v/>
      </c>
      <c r="K12" s="14" t="str">
        <f>IF('Allgemeine Angaben'!E23&lt;&gt;"",COUNTA('Allgemeine Angaben'!$E$19:E23),"")</f>
        <v/>
      </c>
      <c r="L12" s="85" t="str">
        <f>IF('Allgemeine Angaben'!E23="","",'Allgemeine Angaben'!E23)</f>
        <v/>
      </c>
      <c r="M12" s="14" t="str">
        <f t="shared" ref="M12:M32" si="0">IFERROR(VLOOKUP(ROW(A5),$K$8:$L$32,2,0),"")</f>
        <v/>
      </c>
    </row>
    <row r="13" spans="1:16" x14ac:dyDescent="0.2">
      <c r="E13" s="113" t="s">
        <v>171</v>
      </c>
      <c r="J13" s="84" t="str">
        <f>IF('Allgemeine Angaben'!G24="","",'Allgemeine Angaben'!G24)</f>
        <v/>
      </c>
      <c r="K13" s="14" t="str">
        <f>IF('Allgemeine Angaben'!E24&lt;&gt;"",COUNTA('Allgemeine Angaben'!$E$19:E24),"")</f>
        <v/>
      </c>
      <c r="L13" s="85" t="str">
        <f>IF('Allgemeine Angaben'!E24="","",'Allgemeine Angaben'!E24)</f>
        <v/>
      </c>
      <c r="M13" s="14" t="str">
        <f t="shared" si="0"/>
        <v/>
      </c>
    </row>
    <row r="14" spans="1:16" x14ac:dyDescent="0.2">
      <c r="A14" s="16" t="s">
        <v>189</v>
      </c>
      <c r="B14" s="113" t="s">
        <v>189</v>
      </c>
      <c r="E14" s="113" t="s">
        <v>192</v>
      </c>
      <c r="J14" s="84" t="str">
        <f>IF('Allgemeine Angaben'!G25="","",'Allgemeine Angaben'!G25)</f>
        <v/>
      </c>
      <c r="K14" s="14" t="str">
        <f>IF('Allgemeine Angaben'!E25&lt;&gt;"",COUNTA('Allgemeine Angaben'!$E$19:E25),"")</f>
        <v/>
      </c>
      <c r="L14" s="85" t="str">
        <f>IF('Allgemeine Angaben'!E25="","",'Allgemeine Angaben'!E25)</f>
        <v/>
      </c>
      <c r="M14" s="14" t="str">
        <f t="shared" si="0"/>
        <v/>
      </c>
    </row>
    <row r="15" spans="1:16" x14ac:dyDescent="0.2">
      <c r="B15" s="113" t="s">
        <v>191</v>
      </c>
      <c r="E15" s="113" t="s">
        <v>219</v>
      </c>
      <c r="J15" s="84" t="str">
        <f>IF('Allgemeine Angaben'!G26="","",'Allgemeine Angaben'!G26)</f>
        <v/>
      </c>
      <c r="K15" s="14" t="str">
        <f>IF('Allgemeine Angaben'!E26&lt;&gt;"",COUNTA('Allgemeine Angaben'!$E$19:E26),"")</f>
        <v/>
      </c>
      <c r="L15" s="85" t="str">
        <f>IF('Allgemeine Angaben'!E26="","",'Allgemeine Angaben'!E26)</f>
        <v/>
      </c>
      <c r="M15" s="14" t="str">
        <f t="shared" si="0"/>
        <v/>
      </c>
    </row>
    <row r="16" spans="1:16" x14ac:dyDescent="0.2">
      <c r="B16" s="113" t="s">
        <v>190</v>
      </c>
      <c r="E16" s="113" t="s">
        <v>32</v>
      </c>
      <c r="J16" s="84" t="str">
        <f>IF('Allgemeine Angaben'!G27="","",'Allgemeine Angaben'!G27)</f>
        <v/>
      </c>
      <c r="K16" s="14" t="str">
        <f>IF('Allgemeine Angaben'!E27&lt;&gt;"",COUNTA('Allgemeine Angaben'!$E$19:E27),"")</f>
        <v/>
      </c>
      <c r="L16" s="85" t="str">
        <f>IF('Allgemeine Angaben'!E27="","",'Allgemeine Angaben'!E27)</f>
        <v/>
      </c>
      <c r="M16" s="14" t="str">
        <f t="shared" si="0"/>
        <v/>
      </c>
    </row>
    <row r="17" spans="1:13" x14ac:dyDescent="0.2">
      <c r="B17" s="113" t="s">
        <v>216</v>
      </c>
      <c r="E17" s="14"/>
      <c r="J17" s="84" t="str">
        <f>IF('Allgemeine Angaben'!G28="","",'Allgemeine Angaben'!G28)</f>
        <v/>
      </c>
      <c r="K17" s="14" t="str">
        <f>IF('Allgemeine Angaben'!E28&lt;&gt;"",COUNTA('Allgemeine Angaben'!$E$19:E28),"")</f>
        <v/>
      </c>
      <c r="L17" s="85" t="str">
        <f>IF('Allgemeine Angaben'!E28="","",'Allgemeine Angaben'!E28)</f>
        <v/>
      </c>
      <c r="M17" s="14" t="str">
        <f t="shared" si="0"/>
        <v/>
      </c>
    </row>
    <row r="18" spans="1:13" x14ac:dyDescent="0.2">
      <c r="B18" s="113" t="s">
        <v>219</v>
      </c>
      <c r="J18" s="84" t="str">
        <f>IF('Allgemeine Angaben'!G29="","",'Allgemeine Angaben'!G29)</f>
        <v/>
      </c>
      <c r="K18" s="14" t="str">
        <f>IF('Allgemeine Angaben'!E29&lt;&gt;"",COUNTA('Allgemeine Angaben'!$E$19:E29),"")</f>
        <v/>
      </c>
      <c r="L18" s="85" t="str">
        <f>IF('Allgemeine Angaben'!E29="","",'Allgemeine Angaben'!E29)</f>
        <v/>
      </c>
      <c r="M18" s="14" t="str">
        <f t="shared" si="0"/>
        <v/>
      </c>
    </row>
    <row r="19" spans="1:13" x14ac:dyDescent="0.2">
      <c r="B19" s="113" t="s">
        <v>32</v>
      </c>
      <c r="D19" s="16" t="s">
        <v>89</v>
      </c>
      <c r="E19" s="14" t="s">
        <v>90</v>
      </c>
      <c r="J19" s="84" t="str">
        <f>IF('Allgemeine Angaben'!G30="","",'Allgemeine Angaben'!G30)</f>
        <v/>
      </c>
      <c r="K19" s="14" t="str">
        <f>IF('Allgemeine Angaben'!E30&lt;&gt;"",COUNTA('Allgemeine Angaben'!$E$19:E30),"")</f>
        <v/>
      </c>
      <c r="L19" s="85" t="str">
        <f>IF('Allgemeine Angaben'!E30="","",'Allgemeine Angaben'!E30)</f>
        <v/>
      </c>
      <c r="M19" s="14" t="str">
        <f t="shared" si="0"/>
        <v/>
      </c>
    </row>
    <row r="20" spans="1:13" x14ac:dyDescent="0.2">
      <c r="B20" s="14"/>
      <c r="E20" s="14" t="s">
        <v>91</v>
      </c>
      <c r="J20" s="84" t="str">
        <f>IF('Allgemeine Angaben'!G31="","",'Allgemeine Angaben'!G31)</f>
        <v/>
      </c>
      <c r="K20" s="14" t="str">
        <f>IF('Allgemeine Angaben'!E31&lt;&gt;"",COUNTA('Allgemeine Angaben'!$E$19:E31),"")</f>
        <v/>
      </c>
      <c r="L20" s="85" t="str">
        <f>IF('Allgemeine Angaben'!E31="","",'Allgemeine Angaben'!E31)</f>
        <v/>
      </c>
      <c r="M20" s="14" t="str">
        <f t="shared" si="0"/>
        <v/>
      </c>
    </row>
    <row r="21" spans="1:13" x14ac:dyDescent="0.2">
      <c r="E21" s="113" t="s">
        <v>164</v>
      </c>
      <c r="J21" s="84" t="str">
        <f>IF('Allgemeine Angaben'!G32="","",'Allgemeine Angaben'!G32)</f>
        <v/>
      </c>
      <c r="K21" s="14" t="str">
        <f>IF('Allgemeine Angaben'!E32&lt;&gt;"",COUNTA('Allgemeine Angaben'!$E$19:E32),"")</f>
        <v/>
      </c>
      <c r="L21" s="85" t="str">
        <f>IF('Allgemeine Angaben'!E32="","",'Allgemeine Angaben'!E32)</f>
        <v/>
      </c>
      <c r="M21" s="14" t="str">
        <f t="shared" si="0"/>
        <v/>
      </c>
    </row>
    <row r="22" spans="1:13" x14ac:dyDescent="0.2">
      <c r="E22" s="14" t="s">
        <v>92</v>
      </c>
      <c r="J22" s="84" t="str">
        <f>IF('Allgemeine Angaben'!G33="","",'Allgemeine Angaben'!G33)</f>
        <v/>
      </c>
      <c r="K22" s="14" t="str">
        <f>IF('Allgemeine Angaben'!E33&lt;&gt;"",COUNTA('Allgemeine Angaben'!$E$19:E33),"")</f>
        <v/>
      </c>
      <c r="L22" s="85" t="str">
        <f>IF('Allgemeine Angaben'!E33="","",'Allgemeine Angaben'!E33)</f>
        <v/>
      </c>
      <c r="M22" s="14" t="str">
        <f t="shared" si="0"/>
        <v/>
      </c>
    </row>
    <row r="23" spans="1:13" x14ac:dyDescent="0.2">
      <c r="E23" s="83" t="s">
        <v>93</v>
      </c>
      <c r="J23" s="84" t="str">
        <f>IF('Allgemeine Angaben'!G34="","",'Allgemeine Angaben'!G34)</f>
        <v/>
      </c>
      <c r="K23" s="14" t="str">
        <f>IF('Allgemeine Angaben'!E34&lt;&gt;"",COUNTA('Allgemeine Angaben'!$E$19:E34),"")</f>
        <v/>
      </c>
      <c r="L23" s="85" t="str">
        <f>IF('Allgemeine Angaben'!E34="","",'Allgemeine Angaben'!E34)</f>
        <v/>
      </c>
      <c r="M23" s="14" t="str">
        <f t="shared" si="0"/>
        <v/>
      </c>
    </row>
    <row r="24" spans="1:13" x14ac:dyDescent="0.2">
      <c r="E24" s="14"/>
      <c r="J24" s="84" t="str">
        <f>IF('Allgemeine Angaben'!G35="","",'Allgemeine Angaben'!G35)</f>
        <v/>
      </c>
      <c r="K24" s="14" t="str">
        <f>IF('Allgemeine Angaben'!E35&lt;&gt;"",COUNTA('Allgemeine Angaben'!$E$19:E35),"")</f>
        <v/>
      </c>
      <c r="L24" s="85" t="str">
        <f>IF('Allgemeine Angaben'!E35="","",'Allgemeine Angaben'!E35)</f>
        <v/>
      </c>
      <c r="M24" s="14" t="str">
        <f t="shared" si="0"/>
        <v/>
      </c>
    </row>
    <row r="25" spans="1:13" x14ac:dyDescent="0.2">
      <c r="J25" s="84" t="str">
        <f>IF('Allgemeine Angaben'!G36="","",'Allgemeine Angaben'!G36)</f>
        <v/>
      </c>
      <c r="K25" s="14" t="str">
        <f>IF('Allgemeine Angaben'!E36&lt;&gt;"",COUNTA('Allgemeine Angaben'!$E$19:E36),"")</f>
        <v/>
      </c>
      <c r="L25" s="85" t="str">
        <f>IF('Allgemeine Angaben'!E36="","",'Allgemeine Angaben'!E36)</f>
        <v/>
      </c>
      <c r="M25" s="14" t="str">
        <f t="shared" si="0"/>
        <v/>
      </c>
    </row>
    <row r="26" spans="1:13" x14ac:dyDescent="0.2">
      <c r="A26" s="16" t="s">
        <v>55</v>
      </c>
      <c r="B26" s="14"/>
      <c r="D26" s="16" t="s">
        <v>183</v>
      </c>
      <c r="E26" s="113" t="s">
        <v>184</v>
      </c>
      <c r="J26" s="84" t="str">
        <f>IF('Allgemeine Angaben'!G37="","",'Allgemeine Angaben'!G37)</f>
        <v/>
      </c>
      <c r="K26" s="14" t="str">
        <f>IF('Allgemeine Angaben'!E37&lt;&gt;"",COUNTA('Allgemeine Angaben'!$E$19:E37),"")</f>
        <v/>
      </c>
      <c r="L26" s="85" t="str">
        <f>IF('Allgemeine Angaben'!E37="","",'Allgemeine Angaben'!E37)</f>
        <v/>
      </c>
      <c r="M26" s="14" t="str">
        <f t="shared" si="0"/>
        <v/>
      </c>
    </row>
    <row r="27" spans="1:13" x14ac:dyDescent="0.2">
      <c r="E27" s="113" t="s">
        <v>185</v>
      </c>
      <c r="J27" s="84" t="str">
        <f>IF('Allgemeine Angaben'!G38="","",'Allgemeine Angaben'!G38)</f>
        <v/>
      </c>
      <c r="K27" s="14" t="str">
        <f>IF('Allgemeine Angaben'!E38&lt;&gt;"",COUNTA('Allgemeine Angaben'!$E$19:E38),"")</f>
        <v/>
      </c>
      <c r="L27" s="85" t="str">
        <f>IF('Allgemeine Angaben'!E38="","",'Allgemeine Angaben'!E38)</f>
        <v/>
      </c>
      <c r="M27" s="14" t="str">
        <f t="shared" si="0"/>
        <v/>
      </c>
    </row>
    <row r="28" spans="1:13" x14ac:dyDescent="0.2">
      <c r="A28" s="16" t="s">
        <v>101</v>
      </c>
      <c r="B28" s="15" t="s">
        <v>102</v>
      </c>
      <c r="C28" s="289">
        <f>IF('Allgemeine Angaben'!$O$12=Hilfstabelle!B28,1,0)</f>
        <v>0</v>
      </c>
      <c r="J28" s="84" t="str">
        <f>IF('Allgemeine Angaben'!G39="","",'Allgemeine Angaben'!G39)</f>
        <v/>
      </c>
      <c r="K28" s="14" t="str">
        <f>IF('Allgemeine Angaben'!E39&lt;&gt;"",COUNTA('Allgemeine Angaben'!$E$19:E39),"")</f>
        <v/>
      </c>
      <c r="L28" s="85" t="str">
        <f>IF('Allgemeine Angaben'!E39="","",'Allgemeine Angaben'!E39)</f>
        <v/>
      </c>
      <c r="M28" s="14" t="str">
        <f t="shared" si="0"/>
        <v/>
      </c>
    </row>
    <row r="29" spans="1:13" x14ac:dyDescent="0.2">
      <c r="B29" s="15" t="s">
        <v>42</v>
      </c>
      <c r="C29" s="289">
        <f>IF('Allgemeine Angaben'!$O$12=Hilfstabelle!B29,2,0)</f>
        <v>0</v>
      </c>
      <c r="J29" s="84" t="str">
        <f>IF('Allgemeine Angaben'!G40="","",'Allgemeine Angaben'!G40)</f>
        <v/>
      </c>
      <c r="K29" s="14" t="str">
        <f>IF('Allgemeine Angaben'!E40&lt;&gt;"",COUNTA('Allgemeine Angaben'!$E$19:E40),"")</f>
        <v/>
      </c>
      <c r="L29" s="85" t="str">
        <f>IF('Allgemeine Angaben'!E40="","",'Allgemeine Angaben'!E40)</f>
        <v/>
      </c>
      <c r="M29" s="14" t="str">
        <f t="shared" si="0"/>
        <v/>
      </c>
    </row>
    <row r="30" spans="1:13" x14ac:dyDescent="0.2">
      <c r="B30" s="15" t="s">
        <v>43</v>
      </c>
      <c r="C30" s="289">
        <f>IF('Allgemeine Angaben'!$O$12=Hilfstabelle!B30,2,0)</f>
        <v>0</v>
      </c>
      <c r="J30" s="84" t="str">
        <f>IF('Allgemeine Angaben'!G41="","",'Allgemeine Angaben'!G41)</f>
        <v/>
      </c>
      <c r="K30" s="14" t="str">
        <f>IF('Allgemeine Angaben'!E41&lt;&gt;"",COUNTA('Allgemeine Angaben'!$E$19:E41),"")</f>
        <v/>
      </c>
      <c r="L30" s="85" t="str">
        <f>IF('Allgemeine Angaben'!E41="","",'Allgemeine Angaben'!E41)</f>
        <v/>
      </c>
      <c r="M30" s="14" t="str">
        <f t="shared" si="0"/>
        <v/>
      </c>
    </row>
    <row r="31" spans="1:13" x14ac:dyDescent="0.2">
      <c r="B31" s="15" t="s">
        <v>35</v>
      </c>
      <c r="C31" s="289">
        <f>IF('Allgemeine Angaben'!$O$12=Hilfstabelle!B31,2,0)</f>
        <v>0</v>
      </c>
      <c r="J31" s="84" t="str">
        <f>IF('Allgemeine Angaben'!G42="","",'Allgemeine Angaben'!G42)</f>
        <v/>
      </c>
      <c r="K31" s="14" t="str">
        <f>IF('Allgemeine Angaben'!E42&lt;&gt;"",COUNTA('Allgemeine Angaben'!$E$19:E42),"")</f>
        <v/>
      </c>
      <c r="L31" s="85" t="str">
        <f>IF('Allgemeine Angaben'!E42="","",'Allgemeine Angaben'!E42)</f>
        <v/>
      </c>
      <c r="M31" s="14" t="str">
        <f t="shared" si="0"/>
        <v/>
      </c>
    </row>
    <row r="32" spans="1:13" x14ac:dyDescent="0.2">
      <c r="B32" s="15" t="s">
        <v>36</v>
      </c>
      <c r="C32" s="289">
        <f>IF('Allgemeine Angaben'!$O$12=Hilfstabelle!B32,2,0)</f>
        <v>0</v>
      </c>
      <c r="J32" s="84" t="str">
        <f>IF('Allgemeine Angaben'!G43="","",'Allgemeine Angaben'!G43)</f>
        <v/>
      </c>
      <c r="K32" s="14" t="str">
        <f>IF('Allgemeine Angaben'!E43&lt;&gt;"",COUNTA('Allgemeine Angaben'!$E$19:E43),"")</f>
        <v/>
      </c>
      <c r="L32" s="85" t="str">
        <f>IF('Allgemeine Angaben'!E43="","",'Allgemeine Angaben'!E43)</f>
        <v/>
      </c>
      <c r="M32" s="14" t="str">
        <f t="shared" si="0"/>
        <v/>
      </c>
    </row>
    <row r="33" spans="1:11" x14ac:dyDescent="0.2">
      <c r="B33" s="15" t="s">
        <v>37</v>
      </c>
      <c r="C33" s="289">
        <f>IF('Allgemeine Angaben'!$O$12=Hilfstabelle!B33,2,0)</f>
        <v>0</v>
      </c>
      <c r="J33" s="86"/>
      <c r="K33" s="35"/>
    </row>
    <row r="34" spans="1:11" x14ac:dyDescent="0.2">
      <c r="B34" s="15" t="s">
        <v>38</v>
      </c>
      <c r="C34" s="289">
        <f>IF('Allgemeine Angaben'!$O$12=Hilfstabelle!B34,2,0)</f>
        <v>0</v>
      </c>
    </row>
    <row r="35" spans="1:11" x14ac:dyDescent="0.2">
      <c r="B35" s="15" t="s">
        <v>270</v>
      </c>
      <c r="C35" s="289">
        <f>IF('Allgemeine Angaben'!$O$12=Hilfstabelle!B35,2,0)</f>
        <v>0</v>
      </c>
    </row>
    <row r="36" spans="1:11" x14ac:dyDescent="0.2">
      <c r="B36" s="15" t="s">
        <v>271</v>
      </c>
      <c r="C36" s="289">
        <f>IF('Allgemeine Angaben'!$O$12=Hilfstabelle!B36,2,0)</f>
        <v>0</v>
      </c>
    </row>
    <row r="37" spans="1:11" x14ac:dyDescent="0.2">
      <c r="B37" s="15" t="s">
        <v>272</v>
      </c>
      <c r="C37" s="293">
        <f>IF('Allgemeine Angaben'!$O$12=Hilfstabelle!B37,1,0)</f>
        <v>0</v>
      </c>
    </row>
    <row r="38" spans="1:11" x14ac:dyDescent="0.2">
      <c r="B38" s="15" t="s">
        <v>273</v>
      </c>
      <c r="C38" s="293">
        <f>IF('Allgemeine Angaben'!$O$12=Hilfstabelle!B38,2,0)</f>
        <v>0</v>
      </c>
    </row>
    <row r="39" spans="1:11" x14ac:dyDescent="0.2">
      <c r="B39" s="15" t="s">
        <v>274</v>
      </c>
      <c r="C39" s="293">
        <f>IF('Allgemeine Angaben'!$O$12=Hilfstabelle!B39,2,0)</f>
        <v>0</v>
      </c>
    </row>
    <row r="40" spans="1:11" x14ac:dyDescent="0.2">
      <c r="B40" s="15" t="s">
        <v>276</v>
      </c>
      <c r="C40" s="293">
        <f>IF('Allgemeine Angaben'!$O$12=Hilfstabelle!B40,2,0)</f>
        <v>0</v>
      </c>
    </row>
    <row r="41" spans="1:11" x14ac:dyDescent="0.2">
      <c r="B41" s="15" t="s">
        <v>275</v>
      </c>
      <c r="C41" s="293">
        <f>IF('Allgemeine Angaben'!$O$12=Hilfstabelle!B41,2,0)</f>
        <v>0</v>
      </c>
    </row>
    <row r="42" spans="1:11" x14ac:dyDescent="0.2">
      <c r="B42" s="15" t="s">
        <v>277</v>
      </c>
      <c r="C42" s="289">
        <f>IF('Allgemeine Angaben'!$O$12=Hilfstabelle!B42,1,0)</f>
        <v>0</v>
      </c>
    </row>
    <row r="44" spans="1:11" x14ac:dyDescent="0.2">
      <c r="A44" s="16" t="s">
        <v>54</v>
      </c>
      <c r="B44" s="113" t="s">
        <v>223</v>
      </c>
    </row>
    <row r="45" spans="1:11" x14ac:dyDescent="0.2">
      <c r="A45" s="108"/>
      <c r="B45" s="113" t="s">
        <v>32</v>
      </c>
    </row>
    <row r="46" spans="1:11" x14ac:dyDescent="0.2">
      <c r="A46" s="108"/>
      <c r="B46" s="113"/>
    </row>
  </sheetData>
  <dataValidations disablePrompts="1" count="1">
    <dataValidation type="custom" allowBlank="1" showInputMessage="1" showErrorMessage="1" sqref="E26:E27" xr:uid="{00000000-0002-0000-0600-000000000000}">
      <formula1>E26:E27+E26:E27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6</vt:i4>
      </vt:variant>
    </vt:vector>
  </HeadingPairs>
  <TitlesOfParts>
    <vt:vector size="13" baseType="lpstr">
      <vt:lpstr>Vorwort &amp; Inhaltsverzeichnis</vt:lpstr>
      <vt:lpstr>Allgemeine Angaben</vt:lpstr>
      <vt:lpstr>Operateurszahlen</vt:lpstr>
      <vt:lpstr>Zusammenfassung Zentrumszahlen</vt:lpstr>
      <vt:lpstr>Kennzahlen</vt:lpstr>
      <vt:lpstr>5. Qualitätsindikatoren</vt:lpstr>
      <vt:lpstr>Hilfstabelle</vt:lpstr>
      <vt:lpstr>auswahl</vt:lpstr>
      <vt:lpstr>Kennzahlen!Druckbereich</vt:lpstr>
      <vt:lpstr>Leerzelle</vt:lpstr>
      <vt:lpstr>operateur_auswahl</vt:lpstr>
      <vt:lpstr>sho_auswahl</vt:lpstr>
      <vt:lpstr>'Allgemeine Angaben'!Text10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ClarCert - Jürgen Fischer</dc:creator>
  <cp:lastModifiedBy>ClarCert - Ramona Oral</cp:lastModifiedBy>
  <cp:lastPrinted>2018-08-03T12:35:56Z</cp:lastPrinted>
  <dcterms:created xsi:type="dcterms:W3CDTF">2012-07-10T14:44:48Z</dcterms:created>
  <dcterms:modified xsi:type="dcterms:W3CDTF">2024-06-11T10:55:03Z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7783645c-fefe-4ee8-97b9-4a8236061047</vt:lpwstr>
  </property>
</Properties>
</file>